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C:\Users\徹\Documents\★村上経営コンサルティング\★セミナー\東京商工会議所セミナー\特典フォーマット\"/>
    </mc:Choice>
  </mc:AlternateContent>
  <xr:revisionPtr revIDLastSave="0" documentId="13_ncr:1_{190E575C-36B3-400A-B79A-95CE64E50B58}" xr6:coauthVersionLast="37" xr6:coauthVersionMax="37" xr10:uidLastSave="{00000000-0000-0000-0000-000000000000}"/>
  <bookViews>
    <workbookView xWindow="32760" yWindow="32760" windowWidth="23325" windowHeight="11535" firstSheet="1" activeTab="1" xr2:uid="{00000000-000D-0000-FFFF-FFFF00000000}"/>
  </bookViews>
  <sheets>
    <sheet name="000000" sheetId="4" state="veryHidden" r:id="rId1"/>
    <sheet name="ＣＦ計画表" sheetId="18" r:id="rId2"/>
  </sheets>
  <definedNames>
    <definedName name="_xlnm.Print_Area" localSheetId="1">ＣＦ計画表!$A$1:$AG$103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S103" i="18" l="1"/>
  <c r="R103" i="18"/>
  <c r="Q103" i="18"/>
  <c r="P103" i="18"/>
  <c r="O103" i="18"/>
  <c r="N103" i="18"/>
  <c r="M103" i="18"/>
  <c r="L103" i="18"/>
  <c r="K103" i="18"/>
  <c r="J103" i="18"/>
  <c r="I103" i="18"/>
  <c r="H103" i="18"/>
  <c r="G103" i="18"/>
  <c r="O94" i="18"/>
  <c r="G94" i="18"/>
  <c r="S93" i="18"/>
  <c r="R93" i="18"/>
  <c r="Q93" i="18"/>
  <c r="P93" i="18"/>
  <c r="O93" i="18"/>
  <c r="N93" i="18"/>
  <c r="N94" i="18" s="1"/>
  <c r="M93" i="18"/>
  <c r="L93" i="18"/>
  <c r="K93" i="18"/>
  <c r="J93" i="18"/>
  <c r="I93" i="18"/>
  <c r="H93" i="18"/>
  <c r="G93" i="18"/>
  <c r="T93" i="18" s="1"/>
  <c r="AA92" i="18"/>
  <c r="X92" i="18"/>
  <c r="T92" i="18"/>
  <c r="T91" i="18"/>
  <c r="AA91" i="18" s="1"/>
  <c r="AA90" i="18"/>
  <c r="X90" i="18"/>
  <c r="T90" i="18"/>
  <c r="S89" i="18"/>
  <c r="S94" i="18" s="1"/>
  <c r="R89" i="18"/>
  <c r="R94" i="18" s="1"/>
  <c r="Q89" i="18"/>
  <c r="Q94" i="18" s="1"/>
  <c r="P89" i="18"/>
  <c r="P94" i="18" s="1"/>
  <c r="O89" i="18"/>
  <c r="N89" i="18"/>
  <c r="M89" i="18"/>
  <c r="M94" i="18" s="1"/>
  <c r="L89" i="18"/>
  <c r="L94" i="18" s="1"/>
  <c r="K89" i="18"/>
  <c r="K94" i="18" s="1"/>
  <c r="J89" i="18"/>
  <c r="T89" i="18" s="1"/>
  <c r="I89" i="18"/>
  <c r="I94" i="18" s="1"/>
  <c r="H89" i="18"/>
  <c r="H94" i="18" s="1"/>
  <c r="G89" i="18"/>
  <c r="X88" i="18"/>
  <c r="T88" i="18"/>
  <c r="AA87" i="18"/>
  <c r="X87" i="18"/>
  <c r="T87" i="18"/>
  <c r="X86" i="18"/>
  <c r="T86" i="18"/>
  <c r="R84" i="18"/>
  <c r="O84" i="18"/>
  <c r="N84" i="18"/>
  <c r="J84" i="18"/>
  <c r="G84" i="18"/>
  <c r="S83" i="18"/>
  <c r="R83" i="18"/>
  <c r="Q83" i="18"/>
  <c r="P83" i="18"/>
  <c r="P84" i="18" s="1"/>
  <c r="O83" i="18"/>
  <c r="N83" i="18"/>
  <c r="M83" i="18"/>
  <c r="L83" i="18"/>
  <c r="K83" i="18"/>
  <c r="J83" i="18"/>
  <c r="I83" i="18"/>
  <c r="H83" i="18"/>
  <c r="H84" i="18" s="1"/>
  <c r="G83" i="18"/>
  <c r="T83" i="18" s="1"/>
  <c r="T82" i="18"/>
  <c r="AA82" i="18" s="1"/>
  <c r="X81" i="18"/>
  <c r="T81" i="18"/>
  <c r="AA81" i="18" s="1"/>
  <c r="T80" i="18"/>
  <c r="AA80" i="18" s="1"/>
  <c r="X79" i="18"/>
  <c r="T79" i="18"/>
  <c r="AA79" i="18" s="1"/>
  <c r="T78" i="18"/>
  <c r="AA78" i="18" s="1"/>
  <c r="X77" i="18"/>
  <c r="T77" i="18"/>
  <c r="AA77" i="18" s="1"/>
  <c r="S76" i="18"/>
  <c r="S84" i="18" s="1"/>
  <c r="R76" i="18"/>
  <c r="Q76" i="18"/>
  <c r="Q84" i="18" s="1"/>
  <c r="P76" i="18"/>
  <c r="O76" i="18"/>
  <c r="N76" i="18"/>
  <c r="M76" i="18"/>
  <c r="M84" i="18" s="1"/>
  <c r="L76" i="18"/>
  <c r="L84" i="18" s="1"/>
  <c r="K76" i="18"/>
  <c r="K84" i="18" s="1"/>
  <c r="J76" i="18"/>
  <c r="I76" i="18"/>
  <c r="T76" i="18" s="1"/>
  <c r="H76" i="18"/>
  <c r="G76" i="18"/>
  <c r="T75" i="18"/>
  <c r="AA75" i="18" s="1"/>
  <c r="AA74" i="18"/>
  <c r="X74" i="18"/>
  <c r="T74" i="18"/>
  <c r="T73" i="18"/>
  <c r="AA73" i="18" s="1"/>
  <c r="AA72" i="18"/>
  <c r="X72" i="18"/>
  <c r="T72" i="18"/>
  <c r="T71" i="18"/>
  <c r="AA71" i="18" s="1"/>
  <c r="R67" i="18"/>
  <c r="Q67" i="18"/>
  <c r="P67" i="18"/>
  <c r="O67" i="18"/>
  <c r="N67" i="18"/>
  <c r="M67" i="18"/>
  <c r="L67" i="18"/>
  <c r="K67" i="18"/>
  <c r="T67" i="18" s="1"/>
  <c r="J67" i="18"/>
  <c r="I67" i="18"/>
  <c r="H67" i="18"/>
  <c r="G67" i="18"/>
  <c r="X64" i="18"/>
  <c r="T64" i="18"/>
  <c r="AA64" i="18" s="1"/>
  <c r="T63" i="18"/>
  <c r="AA63" i="18" s="1"/>
  <c r="X62" i="18"/>
  <c r="T62" i="18"/>
  <c r="AA62" i="18" s="1"/>
  <c r="AA61" i="18"/>
  <c r="G61" i="18"/>
  <c r="G65" i="18" s="1"/>
  <c r="AA60" i="18"/>
  <c r="T60" i="18"/>
  <c r="X60" i="18" s="1"/>
  <c r="X56" i="18"/>
  <c r="T56" i="18"/>
  <c r="AA56" i="18" s="1"/>
  <c r="X55" i="18"/>
  <c r="T55" i="18"/>
  <c r="S53" i="18"/>
  <c r="P53" i="18"/>
  <c r="K53" i="18"/>
  <c r="H53" i="18"/>
  <c r="S52" i="18"/>
  <c r="R52" i="18"/>
  <c r="Q52" i="18"/>
  <c r="P52" i="18"/>
  <c r="O52" i="18"/>
  <c r="N52" i="18"/>
  <c r="M52" i="18"/>
  <c r="L52" i="18"/>
  <c r="K52" i="18"/>
  <c r="J52" i="18"/>
  <c r="I52" i="18"/>
  <c r="T52" i="18" s="1"/>
  <c r="H52" i="18"/>
  <c r="G52" i="18"/>
  <c r="T51" i="18"/>
  <c r="AA51" i="18" s="1"/>
  <c r="T50" i="18"/>
  <c r="AA50" i="18" s="1"/>
  <c r="S49" i="18"/>
  <c r="R49" i="18"/>
  <c r="Q49" i="18"/>
  <c r="P49" i="18"/>
  <c r="O49" i="18"/>
  <c r="N49" i="18"/>
  <c r="M49" i="18"/>
  <c r="L49" i="18"/>
  <c r="K49" i="18"/>
  <c r="J49" i="18"/>
  <c r="I49" i="18"/>
  <c r="H49" i="18"/>
  <c r="G49" i="18"/>
  <c r="T49" i="18" s="1"/>
  <c r="AA48" i="18"/>
  <c r="X48" i="18"/>
  <c r="T48" i="18"/>
  <c r="AA47" i="18"/>
  <c r="T47" i="18"/>
  <c r="X47" i="18" s="1"/>
  <c r="AA46" i="18"/>
  <c r="T46" i="18"/>
  <c r="X46" i="18" s="1"/>
  <c r="X45" i="18"/>
  <c r="T45" i="18"/>
  <c r="AA44" i="18"/>
  <c r="T44" i="18"/>
  <c r="X44" i="18" s="1"/>
  <c r="T43" i="18"/>
  <c r="AA43" i="18" s="1"/>
  <c r="T42" i="18"/>
  <c r="AA42" i="18" s="1"/>
  <c r="X41" i="18"/>
  <c r="T41" i="18"/>
  <c r="AA41" i="18" s="1"/>
  <c r="S40" i="18"/>
  <c r="R40" i="18"/>
  <c r="R53" i="18" s="1"/>
  <c r="Q40" i="18"/>
  <c r="P40" i="18"/>
  <c r="O40" i="18"/>
  <c r="N40" i="18"/>
  <c r="M40" i="18"/>
  <c r="L40" i="18"/>
  <c r="K40" i="18"/>
  <c r="J40" i="18"/>
  <c r="J53" i="18" s="1"/>
  <c r="I40" i="18"/>
  <c r="T40" i="18" s="1"/>
  <c r="H40" i="18"/>
  <c r="G40" i="18"/>
  <c r="AA39" i="18"/>
  <c r="T39" i="18"/>
  <c r="X39" i="18" s="1"/>
  <c r="AA38" i="18"/>
  <c r="X38" i="18"/>
  <c r="T38" i="18"/>
  <c r="X37" i="18"/>
  <c r="T37" i="18"/>
  <c r="AA36" i="18"/>
  <c r="T36" i="18"/>
  <c r="X36" i="18" s="1"/>
  <c r="T35" i="18"/>
  <c r="AA35" i="18" s="1"/>
  <c r="AA34" i="18"/>
  <c r="T34" i="18"/>
  <c r="X34" i="18" s="1"/>
  <c r="AE33" i="18"/>
  <c r="AA33" i="18"/>
  <c r="X33" i="18"/>
  <c r="T33" i="18"/>
  <c r="T32" i="18"/>
  <c r="AA32" i="18" s="1"/>
  <c r="AE31" i="18"/>
  <c r="AA31" i="18"/>
  <c r="T31" i="18"/>
  <c r="X31" i="18" s="1"/>
  <c r="T30" i="18"/>
  <c r="AA30" i="18" s="1"/>
  <c r="AA29" i="18"/>
  <c r="T29" i="18"/>
  <c r="X29" i="18" s="1"/>
  <c r="AG28" i="18"/>
  <c r="AF28" i="18"/>
  <c r="AE28" i="18"/>
  <c r="AA28" i="18"/>
  <c r="X28" i="18"/>
  <c r="T28" i="18"/>
  <c r="AG27" i="18"/>
  <c r="T27" i="18"/>
  <c r="AA27" i="18" s="1"/>
  <c r="AG26" i="18"/>
  <c r="T26" i="18"/>
  <c r="AA26" i="18" s="1"/>
  <c r="AG25" i="18"/>
  <c r="S25" i="18"/>
  <c r="R25" i="18"/>
  <c r="Q25" i="18"/>
  <c r="Q53" i="18" s="1"/>
  <c r="P25" i="18"/>
  <c r="O25" i="18"/>
  <c r="O53" i="18" s="1"/>
  <c r="N25" i="18"/>
  <c r="N53" i="18" s="1"/>
  <c r="M25" i="18"/>
  <c r="M53" i="18" s="1"/>
  <c r="L25" i="18"/>
  <c r="L53" i="18" s="1"/>
  <c r="K25" i="18"/>
  <c r="J25" i="18"/>
  <c r="I25" i="18"/>
  <c r="I53" i="18" s="1"/>
  <c r="H25" i="18"/>
  <c r="G25" i="18"/>
  <c r="G53" i="18" s="1"/>
  <c r="AA24" i="18"/>
  <c r="X24" i="18"/>
  <c r="T24" i="18"/>
  <c r="X23" i="18"/>
  <c r="T23" i="18"/>
  <c r="AG22" i="18"/>
  <c r="AF22" i="18"/>
  <c r="AE22" i="18"/>
  <c r="T22" i="18"/>
  <c r="AA22" i="18" s="1"/>
  <c r="AG21" i="18"/>
  <c r="AA21" i="18"/>
  <c r="X21" i="18"/>
  <c r="T21" i="18"/>
  <c r="AG20" i="18"/>
  <c r="T20" i="18"/>
  <c r="AA20" i="18" s="1"/>
  <c r="AG19" i="18"/>
  <c r="T19" i="18"/>
  <c r="AA19" i="18" s="1"/>
  <c r="AG18" i="18"/>
  <c r="AA18" i="18"/>
  <c r="X18" i="18"/>
  <c r="T18" i="18"/>
  <c r="T17" i="18"/>
  <c r="AA17" i="18" s="1"/>
  <c r="S15" i="18"/>
  <c r="S57" i="18" s="1"/>
  <c r="Q15" i="18"/>
  <c r="Q54" i="18" s="1"/>
  <c r="N15" i="18"/>
  <c r="N57" i="18" s="1"/>
  <c r="K15" i="18"/>
  <c r="K57" i="18" s="1"/>
  <c r="I15" i="18"/>
  <c r="I54" i="18" s="1"/>
  <c r="S14" i="18"/>
  <c r="R14" i="18"/>
  <c r="Q14" i="18"/>
  <c r="P14" i="18"/>
  <c r="P15" i="18" s="1"/>
  <c r="O14" i="18"/>
  <c r="N14" i="18"/>
  <c r="M14" i="18"/>
  <c r="L14" i="18"/>
  <c r="K14" i="18"/>
  <c r="J14" i="18"/>
  <c r="I14" i="18"/>
  <c r="H14" i="18"/>
  <c r="H15" i="18" s="1"/>
  <c r="G14" i="18"/>
  <c r="T14" i="18" s="1"/>
  <c r="AA13" i="18"/>
  <c r="T13" i="18"/>
  <c r="X13" i="18" s="1"/>
  <c r="T12" i="18"/>
  <c r="AA12" i="18" s="1"/>
  <c r="AA11" i="18"/>
  <c r="T11" i="18"/>
  <c r="X11" i="18" s="1"/>
  <c r="S10" i="18"/>
  <c r="S16" i="18" s="1"/>
  <c r="R10" i="18"/>
  <c r="R15" i="18" s="1"/>
  <c r="Q10" i="18"/>
  <c r="Q16" i="18" s="1"/>
  <c r="P10" i="18"/>
  <c r="O10" i="18"/>
  <c r="N10" i="18"/>
  <c r="M10" i="18"/>
  <c r="M15" i="18" s="1"/>
  <c r="L10" i="18"/>
  <c r="K10" i="18"/>
  <c r="K16" i="18" s="1"/>
  <c r="J10" i="18"/>
  <c r="J15" i="18" s="1"/>
  <c r="I10" i="18"/>
  <c r="I16" i="18" s="1"/>
  <c r="H10" i="18"/>
  <c r="G10" i="18"/>
  <c r="AA9" i="18"/>
  <c r="X9" i="18"/>
  <c r="T9" i="18"/>
  <c r="T8" i="18"/>
  <c r="AA8" i="18" s="1"/>
  <c r="AA7" i="18"/>
  <c r="X7" i="18"/>
  <c r="T7" i="18"/>
  <c r="T6" i="18"/>
  <c r="AA6" i="18" s="1"/>
  <c r="AA5" i="18"/>
  <c r="X5" i="18"/>
  <c r="T5" i="18"/>
  <c r="M57" i="18" l="1"/>
  <c r="M16" i="18"/>
  <c r="M54" i="18"/>
  <c r="AA52" i="18"/>
  <c r="X52" i="18"/>
  <c r="U52" i="18"/>
  <c r="AA67" i="18"/>
  <c r="X67" i="18"/>
  <c r="U24" i="18"/>
  <c r="U86" i="18"/>
  <c r="AA76" i="18"/>
  <c r="T84" i="18"/>
  <c r="X76" i="18"/>
  <c r="T94" i="18"/>
  <c r="AA89" i="18"/>
  <c r="X89" i="18"/>
  <c r="AF42" i="18"/>
  <c r="X14" i="18"/>
  <c r="AA14" i="18"/>
  <c r="T53" i="18"/>
  <c r="U37" i="18"/>
  <c r="AA93" i="18"/>
  <c r="X93" i="18"/>
  <c r="U93" i="18"/>
  <c r="J54" i="18"/>
  <c r="J57" i="18"/>
  <c r="J16" i="18"/>
  <c r="R54" i="18"/>
  <c r="R57" i="18"/>
  <c r="R16" i="18"/>
  <c r="H54" i="18"/>
  <c r="H57" i="18"/>
  <c r="H16" i="18"/>
  <c r="P16" i="18"/>
  <c r="P54" i="18"/>
  <c r="P57" i="18"/>
  <c r="AA40" i="18"/>
  <c r="X40" i="18"/>
  <c r="U40" i="18"/>
  <c r="U88" i="18"/>
  <c r="L16" i="18"/>
  <c r="U21" i="18"/>
  <c r="U23" i="18"/>
  <c r="AA49" i="18"/>
  <c r="X49" i="18"/>
  <c r="U55" i="18"/>
  <c r="AA83" i="18"/>
  <c r="X83" i="18"/>
  <c r="U83" i="18"/>
  <c r="U6" i="18"/>
  <c r="X17" i="18"/>
  <c r="U19" i="18"/>
  <c r="X22" i="18"/>
  <c r="AA23" i="18"/>
  <c r="U26" i="18"/>
  <c r="X32" i="18"/>
  <c r="AA37" i="18"/>
  <c r="AA45" i="18"/>
  <c r="U50" i="18"/>
  <c r="K54" i="18"/>
  <c r="S54" i="18"/>
  <c r="AA55" i="18"/>
  <c r="U63" i="18"/>
  <c r="X71" i="18"/>
  <c r="X73" i="18"/>
  <c r="X75" i="18"/>
  <c r="U78" i="18"/>
  <c r="U80" i="18"/>
  <c r="U82" i="18"/>
  <c r="AA86" i="18"/>
  <c r="AA88" i="18"/>
  <c r="X91" i="18"/>
  <c r="X6" i="18"/>
  <c r="X19" i="18"/>
  <c r="X26" i="18"/>
  <c r="X42" i="18"/>
  <c r="X50" i="18"/>
  <c r="I57" i="18"/>
  <c r="Q57" i="18"/>
  <c r="X63" i="18"/>
  <c r="X78" i="18"/>
  <c r="X80" i="18"/>
  <c r="X82" i="18"/>
  <c r="X8" i="18"/>
  <c r="L15" i="18"/>
  <c r="T25" i="18"/>
  <c r="U46" i="18"/>
  <c r="J94" i="18"/>
  <c r="T10" i="18"/>
  <c r="U76" i="18" s="1"/>
  <c r="N54" i="18"/>
  <c r="U12" i="18"/>
  <c r="G15" i="18"/>
  <c r="G16" i="18" s="1"/>
  <c r="O15" i="18"/>
  <c r="N16" i="18"/>
  <c r="U20" i="18"/>
  <c r="U27" i="18"/>
  <c r="U30" i="18"/>
  <c r="U35" i="18"/>
  <c r="U43" i="18"/>
  <c r="U51" i="18"/>
  <c r="H61" i="18"/>
  <c r="X12" i="18"/>
  <c r="X20" i="18"/>
  <c r="X27" i="18"/>
  <c r="X30" i="18"/>
  <c r="X35" i="18"/>
  <c r="X43" i="18"/>
  <c r="X51" i="18"/>
  <c r="I84" i="18"/>
  <c r="X84" i="18" l="1"/>
  <c r="U84" i="18"/>
  <c r="AA84" i="18"/>
  <c r="AF31" i="18"/>
  <c r="AA25" i="18"/>
  <c r="AG50" i="18"/>
  <c r="U25" i="18"/>
  <c r="X25" i="18"/>
  <c r="I61" i="18"/>
  <c r="H65" i="18"/>
  <c r="O57" i="18"/>
  <c r="O54" i="18"/>
  <c r="L54" i="18"/>
  <c r="L57" i="18"/>
  <c r="G57" i="18"/>
  <c r="T15" i="18"/>
  <c r="G54" i="18"/>
  <c r="AA94" i="18"/>
  <c r="X94" i="18"/>
  <c r="U94" i="18"/>
  <c r="U49" i="18"/>
  <c r="U45" i="18"/>
  <c r="AA53" i="18"/>
  <c r="X53" i="18"/>
  <c r="U53" i="18"/>
  <c r="AF51" i="18"/>
  <c r="AG55" i="18" s="1"/>
  <c r="U89" i="18"/>
  <c r="U28" i="18"/>
  <c r="U14" i="18"/>
  <c r="O16" i="18"/>
  <c r="U91" i="18"/>
  <c r="U75" i="18"/>
  <c r="U73" i="18"/>
  <c r="U71" i="18"/>
  <c r="U47" i="18"/>
  <c r="U39" i="18"/>
  <c r="U32" i="18"/>
  <c r="U22" i="18"/>
  <c r="U79" i="18"/>
  <c r="U56" i="18"/>
  <c r="U5" i="18"/>
  <c r="X10" i="18"/>
  <c r="U10" i="18"/>
  <c r="U9" i="18"/>
  <c r="U92" i="18"/>
  <c r="U90" i="18"/>
  <c r="U74" i="18"/>
  <c r="U72" i="18"/>
  <c r="U48" i="18"/>
  <c r="U38" i="18"/>
  <c r="U33" i="18"/>
  <c r="U18" i="18"/>
  <c r="T16" i="18"/>
  <c r="U64" i="18"/>
  <c r="U41" i="18"/>
  <c r="U87" i="18"/>
  <c r="U13" i="18"/>
  <c r="U60" i="18"/>
  <c r="U44" i="18"/>
  <c r="U36" i="18"/>
  <c r="U34" i="18"/>
  <c r="U31" i="18"/>
  <c r="U29" i="18"/>
  <c r="U11" i="18"/>
  <c r="U81" i="18"/>
  <c r="U7" i="18"/>
  <c r="U17" i="18"/>
  <c r="AA10" i="18"/>
  <c r="U77" i="18"/>
  <c r="U62" i="18"/>
  <c r="AD44" i="18"/>
  <c r="U42" i="18"/>
  <c r="U8" i="18"/>
  <c r="U67" i="18"/>
  <c r="AA16" i="18" l="1"/>
  <c r="X16" i="18"/>
  <c r="T54" i="18"/>
  <c r="X15" i="18"/>
  <c r="AA15" i="18"/>
  <c r="U15" i="18"/>
  <c r="AF33" i="18" s="1"/>
  <c r="AE51" i="18"/>
  <c r="AE36" i="18"/>
  <c r="J61" i="18"/>
  <c r="I65" i="18"/>
  <c r="I69" i="18" s="1"/>
  <c r="I96" i="18" s="1"/>
  <c r="G69" i="18"/>
  <c r="T57" i="18"/>
  <c r="H69" i="18"/>
  <c r="H96" i="18" s="1"/>
  <c r="AA57" i="18" l="1"/>
  <c r="X57" i="18"/>
  <c r="U57" i="18"/>
  <c r="R68" i="18"/>
  <c r="T68" i="18" s="1"/>
  <c r="AA54" i="18"/>
  <c r="X54" i="18"/>
  <c r="U54" i="18"/>
  <c r="J65" i="18"/>
  <c r="K61" i="18"/>
  <c r="AF61" i="18"/>
  <c r="AD55" i="18"/>
  <c r="AF46" i="18"/>
  <c r="G96" i="18"/>
  <c r="J69" i="18" l="1"/>
  <c r="G98" i="18"/>
  <c r="X68" i="18"/>
  <c r="U68" i="18"/>
  <c r="AA68" i="18"/>
  <c r="K65" i="18"/>
  <c r="K69" i="18" s="1"/>
  <c r="K96" i="18" s="1"/>
  <c r="L61" i="18"/>
  <c r="G100" i="18" l="1"/>
  <c r="H4" i="18"/>
  <c r="H98" i="18" s="1"/>
  <c r="L65" i="18"/>
  <c r="L69" i="18" s="1"/>
  <c r="L96" i="18" s="1"/>
  <c r="M61" i="18"/>
  <c r="J96" i="18"/>
  <c r="M65" i="18" l="1"/>
  <c r="M69" i="18" s="1"/>
  <c r="N61" i="18"/>
  <c r="H100" i="18"/>
  <c r="I4" i="18"/>
  <c r="I98" i="18" s="1"/>
  <c r="M96" i="18" l="1"/>
  <c r="J4" i="18"/>
  <c r="J98" i="18" s="1"/>
  <c r="I100" i="18"/>
  <c r="N65" i="18"/>
  <c r="N69" i="18" s="1"/>
  <c r="N96" i="18" s="1"/>
  <c r="O61" i="18"/>
  <c r="K4" i="18" l="1"/>
  <c r="K98" i="18" s="1"/>
  <c r="J100" i="18"/>
  <c r="O65" i="18"/>
  <c r="O69" i="18" s="1"/>
  <c r="O96" i="18" s="1"/>
  <c r="P61" i="18"/>
  <c r="Q61" i="18" l="1"/>
  <c r="P65" i="18"/>
  <c r="P69" i="18" s="1"/>
  <c r="P96" i="18" s="1"/>
  <c r="L4" i="18"/>
  <c r="L98" i="18" s="1"/>
  <c r="K100" i="18"/>
  <c r="L100" i="18" l="1"/>
  <c r="M4" i="18"/>
  <c r="M98" i="18" s="1"/>
  <c r="R61" i="18"/>
  <c r="Q65" i="18"/>
  <c r="Q69" i="18" s="1"/>
  <c r="Q96" i="18" s="1"/>
  <c r="N4" i="18" l="1"/>
  <c r="N98" i="18" s="1"/>
  <c r="M100" i="18"/>
  <c r="R65" i="18"/>
  <c r="R69" i="18" s="1"/>
  <c r="R96" i="18" s="1"/>
  <c r="S61" i="18"/>
  <c r="S65" i="18" s="1"/>
  <c r="S69" i="18" l="1"/>
  <c r="T65" i="18"/>
  <c r="O4" i="18"/>
  <c r="O98" i="18" s="1"/>
  <c r="N100" i="18"/>
  <c r="AA65" i="18" l="1"/>
  <c r="X65" i="18"/>
  <c r="U65" i="18"/>
  <c r="P4" i="18"/>
  <c r="P98" i="18" s="1"/>
  <c r="O100" i="18"/>
  <c r="S96" i="18"/>
  <c r="T69" i="18"/>
  <c r="T96" i="18" l="1"/>
  <c r="X69" i="18"/>
  <c r="AA69" i="18"/>
  <c r="U69" i="18"/>
  <c r="AE37" i="18"/>
  <c r="P100" i="18"/>
  <c r="Q4" i="18"/>
  <c r="Q98" i="18" s="1"/>
  <c r="R4" i="18" l="1"/>
  <c r="R98" i="18" s="1"/>
  <c r="Q100" i="18"/>
  <c r="X96" i="18"/>
  <c r="U96" i="18"/>
  <c r="AA96" i="18"/>
  <c r="S4" i="18" l="1"/>
  <c r="S98" i="18" s="1"/>
  <c r="S100" i="18" s="1"/>
  <c r="R100" i="18"/>
</calcChain>
</file>

<file path=xl/sharedStrings.xml><?xml version="1.0" encoding="utf-8"?>
<sst xmlns="http://schemas.openxmlformats.org/spreadsheetml/2006/main" count="196" uniqueCount="178">
  <si>
    <t>決算修正</t>
    <rPh sb="0" eb="2">
      <t>ケッサン</t>
    </rPh>
    <rPh sb="2" eb="4">
      <t>シュウセイ</t>
    </rPh>
    <phoneticPr fontId="7"/>
  </si>
  <si>
    <t>短期借入金返済</t>
    <rPh sb="0" eb="2">
      <t>タンキ</t>
    </rPh>
    <rPh sb="2" eb="4">
      <t>カリイレ</t>
    </rPh>
    <rPh sb="4" eb="5">
      <t>キン</t>
    </rPh>
    <rPh sb="5" eb="7">
      <t>ヘンサイ</t>
    </rPh>
    <phoneticPr fontId="7"/>
  </si>
  <si>
    <t>その他の収入</t>
    <rPh sb="2" eb="3">
      <t>タ</t>
    </rPh>
    <rPh sb="4" eb="6">
      <t>シュウニュウ</t>
    </rPh>
    <phoneticPr fontId="7"/>
  </si>
  <si>
    <t>その他の支出</t>
    <rPh sb="2" eb="3">
      <t>タ</t>
    </rPh>
    <rPh sb="4" eb="6">
      <t>シシュツ</t>
    </rPh>
    <phoneticPr fontId="7"/>
  </si>
  <si>
    <t>事業主借入金返済</t>
    <rPh sb="0" eb="2">
      <t>ジギョウ</t>
    </rPh>
    <rPh sb="2" eb="3">
      <t>ヌシ</t>
    </rPh>
    <rPh sb="3" eb="5">
      <t>カリイレ</t>
    </rPh>
    <rPh sb="5" eb="6">
      <t>キン</t>
    </rPh>
    <rPh sb="6" eb="8">
      <t>ヘンサイ</t>
    </rPh>
    <phoneticPr fontId="7"/>
  </si>
  <si>
    <t>－</t>
  </si>
  <si>
    <t>翌月繰越  ／  運転資金</t>
    <rPh sb="0" eb="2">
      <t>ヨクゲツ</t>
    </rPh>
    <rPh sb="2" eb="4">
      <t>クリコシ</t>
    </rPh>
    <rPh sb="9" eb="11">
      <t>ウンテン</t>
    </rPh>
    <rPh sb="11" eb="13">
      <t>シキン</t>
    </rPh>
    <phoneticPr fontId="7"/>
  </si>
  <si>
    <t>＜合計＞</t>
  </si>
  <si>
    <t>（対売上）</t>
  </si>
  <si>
    <t>前期繰越高</t>
  </si>
  <si>
    <t>Ｆ</t>
    <phoneticPr fontId="8"/>
  </si>
  <si>
    <t>賞与</t>
    <rPh sb="0" eb="2">
      <t>ショウヨ</t>
    </rPh>
    <phoneticPr fontId="6"/>
  </si>
  <si>
    <t>【実績上書目標】</t>
    <rPh sb="1" eb="3">
      <t>ジッセキ</t>
    </rPh>
    <rPh sb="3" eb="5">
      <t>ウワガ</t>
    </rPh>
    <rPh sb="5" eb="7">
      <t>モクヒョウ</t>
    </rPh>
    <phoneticPr fontId="7"/>
  </si>
  <si>
    <t>【期首設定目標】</t>
    <rPh sb="1" eb="3">
      <t>キシュ</t>
    </rPh>
    <rPh sb="3" eb="5">
      <t>セッテイ</t>
    </rPh>
    <rPh sb="5" eb="7">
      <t>モクヒョウ</t>
    </rPh>
    <phoneticPr fontId="7"/>
  </si>
  <si>
    <t>【達成度】</t>
    <rPh sb="1" eb="3">
      <t>タッセイ</t>
    </rPh>
    <rPh sb="3" eb="4">
      <t>ド</t>
    </rPh>
    <phoneticPr fontId="7"/>
  </si>
  <si>
    <t>－</t>
    <phoneticPr fontId="6"/>
  </si>
  <si>
    <t>①労働</t>
    <rPh sb="1" eb="3">
      <t>ロウドウ</t>
    </rPh>
    <phoneticPr fontId="7"/>
  </si>
  <si>
    <t>　　分配率</t>
    <rPh sb="2" eb="4">
      <t>ブンパイ</t>
    </rPh>
    <rPh sb="4" eb="5">
      <t>リツ</t>
    </rPh>
    <phoneticPr fontId="7"/>
  </si>
  <si>
    <t>②損益分岐</t>
    <rPh sb="1" eb="3">
      <t>ソンエキ</t>
    </rPh>
    <rPh sb="3" eb="5">
      <t>ブンキ</t>
    </rPh>
    <phoneticPr fontId="7"/>
  </si>
  <si>
    <t>　【差額】</t>
    <rPh sb="2" eb="4">
      <t>サガク</t>
    </rPh>
    <phoneticPr fontId="7"/>
  </si>
  <si>
    <t>事業主借入</t>
    <rPh sb="0" eb="3">
      <t>ジギョウヌシ</t>
    </rPh>
    <rPh sb="3" eb="5">
      <t>カリイレ</t>
    </rPh>
    <phoneticPr fontId="7"/>
  </si>
  <si>
    <t>No.</t>
    <phoneticPr fontId="6"/>
  </si>
  <si>
    <t>　　点比率</t>
    <rPh sb="2" eb="3">
      <t>テン</t>
    </rPh>
    <rPh sb="3" eb="5">
      <t>ヒリツ</t>
    </rPh>
    <phoneticPr fontId="7"/>
  </si>
  <si>
    <t>現状値</t>
    <rPh sb="0" eb="2">
      <t>ゲンジョウ</t>
    </rPh>
    <rPh sb="2" eb="3">
      <t>アタイ</t>
    </rPh>
    <phoneticPr fontId="7"/>
  </si>
  <si>
    <t>目標値</t>
    <rPh sb="0" eb="2">
      <t>モクヒョウ</t>
    </rPh>
    <rPh sb="2" eb="3">
      <t>チ</t>
    </rPh>
    <phoneticPr fontId="7"/>
  </si>
  <si>
    <t>運</t>
    <rPh sb="0" eb="1">
      <t>ウン</t>
    </rPh>
    <phoneticPr fontId="7"/>
  </si>
  <si>
    <t>地代家賃</t>
    <rPh sb="0" eb="2">
      <t>チダイ</t>
    </rPh>
    <rPh sb="2" eb="4">
      <t>ヤチン</t>
    </rPh>
    <phoneticPr fontId="7"/>
  </si>
  <si>
    <t>車両費</t>
    <rPh sb="0" eb="2">
      <t>シャリョウ</t>
    </rPh>
    <rPh sb="2" eb="3">
      <t>ヒ</t>
    </rPh>
    <phoneticPr fontId="7"/>
  </si>
  <si>
    <t>修繕費</t>
    <rPh sb="0" eb="3">
      <t>シュウゼンヒ</t>
    </rPh>
    <phoneticPr fontId="7"/>
  </si>
  <si>
    <t>保険料</t>
    <rPh sb="0" eb="2">
      <t>ホケン</t>
    </rPh>
    <rPh sb="2" eb="3">
      <t>リョウ</t>
    </rPh>
    <phoneticPr fontId="7"/>
  </si>
  <si>
    <t>雑費</t>
    <rPh sb="0" eb="2">
      <t>ザッピ</t>
    </rPh>
    <phoneticPr fontId="7"/>
  </si>
  <si>
    <t>専従者給与</t>
    <rPh sb="0" eb="3">
      <t>センジュウシャ</t>
    </rPh>
    <rPh sb="3" eb="5">
      <t>キュウヨ</t>
    </rPh>
    <phoneticPr fontId="6"/>
  </si>
  <si>
    <t>実残（現金、当座・普通預金）</t>
    <rPh sb="0" eb="1">
      <t>ジツ</t>
    </rPh>
    <rPh sb="1" eb="2">
      <t>ザン</t>
    </rPh>
    <rPh sb="3" eb="5">
      <t>ゲンキン</t>
    </rPh>
    <rPh sb="6" eb="8">
      <t>トウザ</t>
    </rPh>
    <rPh sb="9" eb="11">
      <t>フツウ</t>
    </rPh>
    <rPh sb="11" eb="13">
      <t>ヨキン</t>
    </rPh>
    <phoneticPr fontId="7"/>
  </si>
  <si>
    <t>固定資金（定期預金、定期積立金）</t>
    <rPh sb="0" eb="2">
      <t>コテイ</t>
    </rPh>
    <rPh sb="2" eb="4">
      <t>シキン</t>
    </rPh>
    <rPh sb="5" eb="7">
      <t>テイキ</t>
    </rPh>
    <rPh sb="7" eb="9">
      <t>ヨキン</t>
    </rPh>
    <rPh sb="10" eb="12">
      <t>テイキ</t>
    </rPh>
    <rPh sb="12" eb="15">
      <t>ツミタテキン</t>
    </rPh>
    <phoneticPr fontId="7"/>
  </si>
  <si>
    <t>定期預金の預け入れ・定期積立金</t>
    <rPh sb="0" eb="2">
      <t>テイキ</t>
    </rPh>
    <rPh sb="2" eb="4">
      <t>ヨキン</t>
    </rPh>
    <rPh sb="5" eb="6">
      <t>アズ</t>
    </rPh>
    <rPh sb="7" eb="8">
      <t>イ</t>
    </rPh>
    <rPh sb="10" eb="12">
      <t>テイキ</t>
    </rPh>
    <rPh sb="12" eb="14">
      <t>ツミタテ</t>
    </rPh>
    <rPh sb="14" eb="15">
      <t>キン</t>
    </rPh>
    <phoneticPr fontId="7"/>
  </si>
  <si>
    <t>長期借入金</t>
    <rPh sb="0" eb="2">
      <t>チョウキ</t>
    </rPh>
    <rPh sb="2" eb="4">
      <t>カリイレ</t>
    </rPh>
    <rPh sb="4" eb="5">
      <t>キン</t>
    </rPh>
    <phoneticPr fontId="7"/>
  </si>
  <si>
    <t>減価償却費</t>
    <rPh sb="0" eb="2">
      <t>ゲンカ</t>
    </rPh>
    <rPh sb="2" eb="4">
      <t>ショウキャク</t>
    </rPh>
    <rPh sb="4" eb="5">
      <t>ヒ</t>
    </rPh>
    <phoneticPr fontId="7"/>
  </si>
  <si>
    <t>給与手当</t>
    <rPh sb="0" eb="2">
      <t>キュウヨ</t>
    </rPh>
    <rPh sb="2" eb="4">
      <t>テアテ</t>
    </rPh>
    <phoneticPr fontId="6"/>
  </si>
  <si>
    <t xml:space="preserve">*1.営業外収益／雑収入              </t>
    <rPh sb="9" eb="12">
      <t>ザッシュウニュウ</t>
    </rPh>
    <phoneticPr fontId="6"/>
  </si>
  <si>
    <t>*2.営業外費用／支払利息</t>
    <rPh sb="9" eb="11">
      <t>シハラ</t>
    </rPh>
    <rPh sb="11" eb="13">
      <t>リソク</t>
    </rPh>
    <phoneticPr fontId="6"/>
  </si>
  <si>
    <t>設備等支出  合計</t>
    <rPh sb="0" eb="2">
      <t>セツビ</t>
    </rPh>
    <rPh sb="2" eb="3">
      <t>ナド</t>
    </rPh>
    <rPh sb="3" eb="5">
      <t>シシュツ</t>
    </rPh>
    <rPh sb="7" eb="9">
      <t>ゴウケイ</t>
    </rPh>
    <phoneticPr fontId="6"/>
  </si>
  <si>
    <t>財務収入  合計</t>
    <rPh sb="0" eb="2">
      <t>ザイム</t>
    </rPh>
    <phoneticPr fontId="6"/>
  </si>
  <si>
    <t>務</t>
    <rPh sb="0" eb="1">
      <t>ム</t>
    </rPh>
    <phoneticPr fontId="8"/>
  </si>
  <si>
    <t>収</t>
    <rPh sb="0" eb="1">
      <t>シュウシ</t>
    </rPh>
    <phoneticPr fontId="8"/>
  </si>
  <si>
    <t>支</t>
    <rPh sb="0" eb="1">
      <t>シ</t>
    </rPh>
    <phoneticPr fontId="8"/>
  </si>
  <si>
    <t>財務支出  合計</t>
    <rPh sb="0" eb="2">
      <t>ザイム</t>
    </rPh>
    <rPh sb="2" eb="4">
      <t>シシュツ</t>
    </rPh>
    <rPh sb="6" eb="8">
      <t>ゴウケイ</t>
    </rPh>
    <phoneticPr fontId="6"/>
  </si>
  <si>
    <t>設</t>
    <rPh sb="0" eb="1">
      <t>セツビ</t>
    </rPh>
    <phoneticPr fontId="8"/>
  </si>
  <si>
    <t>短期借入金（3-4ヶ月以内）</t>
    <rPh sb="0" eb="2">
      <t>タンキ</t>
    </rPh>
    <rPh sb="2" eb="4">
      <t>カリイレ</t>
    </rPh>
    <rPh sb="4" eb="5">
      <t>キン</t>
    </rPh>
    <rPh sb="10" eb="11">
      <t>ゲツ</t>
    </rPh>
    <rPh sb="11" eb="13">
      <t>イナイ</t>
    </rPh>
    <phoneticPr fontId="7"/>
  </si>
  <si>
    <t>12月</t>
  </si>
  <si>
    <t xml:space="preserve">粗利（ａ－①）      </t>
    <rPh sb="0" eb="2">
      <t>アラリ</t>
    </rPh>
    <phoneticPr fontId="6"/>
  </si>
  <si>
    <t>産</t>
    <rPh sb="0" eb="1">
      <t>サン</t>
    </rPh>
    <phoneticPr fontId="7"/>
  </si>
  <si>
    <t>負</t>
    <rPh sb="0" eb="1">
      <t>フ</t>
    </rPh>
    <phoneticPr fontId="7"/>
  </si>
  <si>
    <t>債</t>
    <rPh sb="0" eb="1">
      <t>サイ</t>
    </rPh>
    <phoneticPr fontId="7"/>
  </si>
  <si>
    <r>
      <t xml:space="preserve">①変動費             </t>
    </r>
    <r>
      <rPr>
        <b/>
        <sz val="9"/>
        <color indexed="8"/>
        <rFont val="ＭＳ Ｐゴシック"/>
        <family val="3"/>
        <charset val="128"/>
      </rPr>
      <t xml:space="preserve">   </t>
    </r>
    <phoneticPr fontId="6"/>
  </si>
  <si>
    <t>経</t>
    <rPh sb="0" eb="1">
      <t>ケイエイ</t>
    </rPh>
    <phoneticPr fontId="6"/>
  </si>
  <si>
    <t>ｂ．</t>
    <phoneticPr fontId="6"/>
  </si>
  <si>
    <t>（粗利率  ｂ．／ａ．）</t>
    <rPh sb="1" eb="3">
      <t>アラリ</t>
    </rPh>
    <rPh sb="3" eb="4">
      <t>リツ</t>
    </rPh>
    <phoneticPr fontId="6"/>
  </si>
  <si>
    <t>-</t>
    <phoneticPr fontId="7"/>
  </si>
  <si>
    <t>常</t>
    <rPh sb="0" eb="1">
      <t>ツネ</t>
    </rPh>
    <phoneticPr fontId="6"/>
  </si>
  <si>
    <t>収</t>
    <rPh sb="0" eb="1">
      <t>シュウシ</t>
    </rPh>
    <phoneticPr fontId="6"/>
  </si>
  <si>
    <t>②人件費</t>
    <phoneticPr fontId="6"/>
  </si>
  <si>
    <t>支</t>
    <rPh sb="0" eb="1">
      <t>シ</t>
    </rPh>
    <phoneticPr fontId="6"/>
  </si>
  <si>
    <t>広告宣伝費</t>
    <rPh sb="0" eb="2">
      <t>コウコク</t>
    </rPh>
    <rPh sb="2" eb="5">
      <t>センデンヒ</t>
    </rPh>
    <phoneticPr fontId="7"/>
  </si>
  <si>
    <t>⑤戦略経費</t>
    <phoneticPr fontId="6"/>
  </si>
  <si>
    <t>水道光熱費</t>
    <rPh sb="0" eb="2">
      <t>スイドウ</t>
    </rPh>
    <rPh sb="2" eb="5">
      <t>コウネツヒ</t>
    </rPh>
    <phoneticPr fontId="6"/>
  </si>
  <si>
    <t>科目</t>
    <rPh sb="0" eb="2">
      <t>カモク</t>
    </rPh>
    <phoneticPr fontId="6"/>
  </si>
  <si>
    <t>ａ．</t>
    <phoneticPr fontId="8"/>
  </si>
  <si>
    <t>設備等収入  合計</t>
    <rPh sb="0" eb="2">
      <t>セツビ</t>
    </rPh>
    <rPh sb="2" eb="3">
      <t>トウ</t>
    </rPh>
    <phoneticPr fontId="6"/>
  </si>
  <si>
    <t>備</t>
    <rPh sb="0" eb="1">
      <t>ビヒン</t>
    </rPh>
    <phoneticPr fontId="8"/>
  </si>
  <si>
    <t>財</t>
    <rPh sb="0" eb="1">
      <t>ザイム</t>
    </rPh>
    <phoneticPr fontId="8"/>
  </si>
  <si>
    <t>⑥減価償却費の繰戻高</t>
    <rPh sb="1" eb="3">
      <t>ゲンカ</t>
    </rPh>
    <rPh sb="3" eb="5">
      <t>ショウキャク</t>
    </rPh>
    <rPh sb="5" eb="6">
      <t>ヒ</t>
    </rPh>
    <rPh sb="7" eb="9">
      <t>クリモド</t>
    </rPh>
    <rPh sb="9" eb="10">
      <t>ダカ</t>
    </rPh>
    <phoneticPr fontId="8"/>
  </si>
  <si>
    <t>③運営費</t>
    <phoneticPr fontId="6"/>
  </si>
  <si>
    <t>④設備費</t>
    <phoneticPr fontId="6"/>
  </si>
  <si>
    <t>固定費（②+③+④+⑤）</t>
    <rPh sb="0" eb="3">
      <t>コテイヒ</t>
    </rPh>
    <phoneticPr fontId="6"/>
  </si>
  <si>
    <t>転</t>
    <rPh sb="0" eb="1">
      <t>コロ</t>
    </rPh>
    <phoneticPr fontId="7"/>
  </si>
  <si>
    <t>その他流動資産の減少分</t>
    <rPh sb="0" eb="3">
      <t>ソノタ</t>
    </rPh>
    <rPh sb="3" eb="5">
      <t>リュウドウ</t>
    </rPh>
    <rPh sb="5" eb="7">
      <t>シサン</t>
    </rPh>
    <rPh sb="8" eb="10">
      <t>ゲンショウ</t>
    </rPh>
    <rPh sb="10" eb="11">
      <t>フン</t>
    </rPh>
    <phoneticPr fontId="7"/>
  </si>
  <si>
    <t>資</t>
    <rPh sb="0" eb="1">
      <t>シキン</t>
    </rPh>
    <phoneticPr fontId="7"/>
  </si>
  <si>
    <t>金</t>
    <rPh sb="0" eb="1">
      <t>キン</t>
    </rPh>
    <phoneticPr fontId="7"/>
  </si>
  <si>
    <t>その他流動負債の増加分</t>
    <rPh sb="0" eb="3">
      <t>ソノタ</t>
    </rPh>
    <rPh sb="3" eb="5">
      <t>リュウドウ</t>
    </rPh>
    <rPh sb="5" eb="7">
      <t>フサイ</t>
    </rPh>
    <rPh sb="8" eb="10">
      <t>ゾウカ</t>
    </rPh>
    <rPh sb="10" eb="11">
      <t>フン</t>
    </rPh>
    <phoneticPr fontId="7"/>
  </si>
  <si>
    <t>運転資金増加分</t>
    <rPh sb="0" eb="2">
      <t>ウンテン</t>
    </rPh>
    <rPh sb="2" eb="4">
      <t>シキン</t>
    </rPh>
    <rPh sb="4" eb="6">
      <t>ゾウカ</t>
    </rPh>
    <rPh sb="6" eb="7">
      <t>フン</t>
    </rPh>
    <phoneticPr fontId="6"/>
  </si>
  <si>
    <t>Ｃ</t>
    <phoneticPr fontId="6"/>
  </si>
  <si>
    <t>科目</t>
    <rPh sb="0" eb="2">
      <t>カモク</t>
    </rPh>
    <phoneticPr fontId="7"/>
  </si>
  <si>
    <t>運転資金</t>
    <rPh sb="0" eb="2">
      <t>ウンテン</t>
    </rPh>
    <rPh sb="2" eb="4">
      <t>シキン</t>
    </rPh>
    <phoneticPr fontId="7"/>
  </si>
  <si>
    <t>定期預金</t>
    <rPh sb="0" eb="2">
      <t>テイキ</t>
    </rPh>
    <rPh sb="2" eb="4">
      <t>ヨキン</t>
    </rPh>
    <phoneticPr fontId="7"/>
  </si>
  <si>
    <t>定期積立金</t>
    <rPh sb="0" eb="2">
      <t>テイキ</t>
    </rPh>
    <rPh sb="2" eb="4">
      <t>ツミタテ</t>
    </rPh>
    <rPh sb="4" eb="5">
      <t>キン</t>
    </rPh>
    <phoneticPr fontId="7"/>
  </si>
  <si>
    <t>貯蓄性保険</t>
    <rPh sb="0" eb="3">
      <t>チョチクセイ</t>
    </rPh>
    <rPh sb="3" eb="5">
      <t>ホケン</t>
    </rPh>
    <phoneticPr fontId="7"/>
  </si>
  <si>
    <t>１月初残</t>
    <rPh sb="1" eb="2">
      <t>ガツ</t>
    </rPh>
    <rPh sb="2" eb="3">
      <t>ハジ</t>
    </rPh>
    <rPh sb="3" eb="4">
      <t>ザン</t>
    </rPh>
    <phoneticPr fontId="7"/>
  </si>
  <si>
    <t>＜計＞</t>
    <rPh sb="1" eb="2">
      <t>ケイ</t>
    </rPh>
    <phoneticPr fontId="7"/>
  </si>
  <si>
    <t>資</t>
    <rPh sb="0" eb="1">
      <t>シ</t>
    </rPh>
    <phoneticPr fontId="7"/>
  </si>
  <si>
    <t>法定福利費</t>
  </si>
  <si>
    <t>福利厚生費</t>
  </si>
  <si>
    <t>リース料</t>
    <rPh sb="3" eb="4">
      <t>リョウ</t>
    </rPh>
    <phoneticPr fontId="7"/>
  </si>
  <si>
    <t>交際接待費</t>
    <rPh sb="0" eb="2">
      <t>コウサイ</t>
    </rPh>
    <rPh sb="2" eb="5">
      <t>セッタイヒ</t>
    </rPh>
    <phoneticPr fontId="6"/>
  </si>
  <si>
    <t>租税公課</t>
    <rPh sb="0" eb="2">
      <t>ソゼイ</t>
    </rPh>
    <rPh sb="2" eb="4">
      <t>コウカ</t>
    </rPh>
    <phoneticPr fontId="7"/>
  </si>
  <si>
    <t>諸会費</t>
    <rPh sb="0" eb="1">
      <t>ショ</t>
    </rPh>
    <rPh sb="1" eb="3">
      <t>カイヒ</t>
    </rPh>
    <phoneticPr fontId="7"/>
  </si>
  <si>
    <t>通信費</t>
    <rPh sb="0" eb="3">
      <t>ツウシンヒ</t>
    </rPh>
    <phoneticPr fontId="7"/>
  </si>
  <si>
    <t>ｃ．</t>
    <phoneticPr fontId="6"/>
  </si>
  <si>
    <t>営業利益</t>
    <rPh sb="0" eb="2">
      <t>エイギョウ</t>
    </rPh>
    <rPh sb="2" eb="4">
      <t>リエキ</t>
    </rPh>
    <phoneticPr fontId="7"/>
  </si>
  <si>
    <t>経常利益（ｂ－ｃ+*1-*2）</t>
    <rPh sb="0" eb="2">
      <t>ケイジョウ</t>
    </rPh>
    <rPh sb="2" eb="4">
      <t>リエキ</t>
    </rPh>
    <phoneticPr fontId="6"/>
  </si>
  <si>
    <t>d．</t>
    <phoneticPr fontId="7"/>
  </si>
  <si>
    <t>e．</t>
    <phoneticPr fontId="6"/>
  </si>
  <si>
    <t>f．</t>
    <phoneticPr fontId="6"/>
  </si>
  <si>
    <t>g．</t>
    <phoneticPr fontId="6"/>
  </si>
  <si>
    <t>h．</t>
    <phoneticPr fontId="6"/>
  </si>
  <si>
    <t>i．</t>
    <phoneticPr fontId="6"/>
  </si>
  <si>
    <t>k．</t>
    <phoneticPr fontId="6"/>
  </si>
  <si>
    <t>j.</t>
    <phoneticPr fontId="7"/>
  </si>
  <si>
    <t>l．</t>
    <phoneticPr fontId="6"/>
  </si>
  <si>
    <t>m.</t>
    <phoneticPr fontId="7"/>
  </si>
  <si>
    <t>n．</t>
    <phoneticPr fontId="6"/>
  </si>
  <si>
    <t>o．</t>
    <phoneticPr fontId="7"/>
  </si>
  <si>
    <t>p．</t>
    <phoneticPr fontId="7"/>
  </si>
  <si>
    <t>q．</t>
    <phoneticPr fontId="7"/>
  </si>
  <si>
    <t>r．</t>
    <phoneticPr fontId="7"/>
  </si>
  <si>
    <t>単月資金収支      ※＝g+j+m</t>
    <phoneticPr fontId="7"/>
  </si>
  <si>
    <t xml:space="preserve">   ＜  差  額  ＞               ※＝o．－p．</t>
    <rPh sb="6" eb="7">
      <t>サガク</t>
    </rPh>
    <rPh sb="9" eb="10">
      <t>ガク</t>
    </rPh>
    <phoneticPr fontId="7"/>
  </si>
  <si>
    <t>翌月繰越  ／  総資金  ※＝p．＋q．</t>
    <rPh sb="0" eb="2">
      <t>ヨクゲツ</t>
    </rPh>
    <rPh sb="2" eb="4">
      <t>クリコシ</t>
    </rPh>
    <rPh sb="9" eb="12">
      <t>ソウシキン</t>
    </rPh>
    <phoneticPr fontId="7"/>
  </si>
  <si>
    <t>財務収支   ※＝h．－i．</t>
    <rPh sb="0" eb="2">
      <t>ザイム</t>
    </rPh>
    <rPh sb="2" eb="4">
      <t>シュウシ</t>
    </rPh>
    <phoneticPr fontId="7"/>
  </si>
  <si>
    <t>設備収支   ※＝k．－l．</t>
    <rPh sb="0" eb="2">
      <t>セツビ</t>
    </rPh>
    <rPh sb="2" eb="4">
      <t>シュウシ</t>
    </rPh>
    <phoneticPr fontId="7"/>
  </si>
  <si>
    <t>税引後ＣＦ(e＋f＋⑥－⑦）</t>
    <rPh sb="2" eb="3">
      <t>ノチ</t>
    </rPh>
    <phoneticPr fontId="6"/>
  </si>
  <si>
    <t>借入金÷粗利</t>
    <rPh sb="0" eb="2">
      <t>カリイレ</t>
    </rPh>
    <rPh sb="2" eb="3">
      <t>キン</t>
    </rPh>
    <rPh sb="4" eb="6">
      <t>アラリ</t>
    </rPh>
    <phoneticPr fontId="7"/>
  </si>
  <si>
    <t>借入金÷CF</t>
    <rPh sb="0" eb="2">
      <t>カリイレ</t>
    </rPh>
    <rPh sb="2" eb="3">
      <t>キン</t>
    </rPh>
    <phoneticPr fontId="7"/>
  </si>
  <si>
    <t>変動費</t>
    <rPh sb="0" eb="2">
      <t>ヘンドウ</t>
    </rPh>
    <rPh sb="2" eb="3">
      <t>ヒ</t>
    </rPh>
    <phoneticPr fontId="7"/>
  </si>
  <si>
    <t>売上高</t>
    <rPh sb="0" eb="2">
      <t>ウリアゲ</t>
    </rPh>
    <rPh sb="2" eb="3">
      <t>ダカ</t>
    </rPh>
    <phoneticPr fontId="7"/>
  </si>
  <si>
    <t>労働分配率</t>
    <rPh sb="0" eb="2">
      <t>ロウドウ</t>
    </rPh>
    <rPh sb="2" eb="4">
      <t>ブンパイ</t>
    </rPh>
    <rPh sb="4" eb="5">
      <t>リツ</t>
    </rPh>
    <phoneticPr fontId="7"/>
  </si>
  <si>
    <t>人件費</t>
    <rPh sb="0" eb="3">
      <t>ジンケンヒ</t>
    </rPh>
    <phoneticPr fontId="7"/>
  </si>
  <si>
    <t>粗利</t>
    <rPh sb="0" eb="1">
      <t>アラ</t>
    </rPh>
    <rPh sb="1" eb="2">
      <t>リ</t>
    </rPh>
    <phoneticPr fontId="7"/>
  </si>
  <si>
    <t>固定費</t>
    <rPh sb="0" eb="3">
      <t>コテイヒ</t>
    </rPh>
    <phoneticPr fontId="7"/>
  </si>
  <si>
    <t>　　　粗利率</t>
    <rPh sb="3" eb="4">
      <t>アラ</t>
    </rPh>
    <rPh sb="4" eb="6">
      <t>リリツ</t>
    </rPh>
    <phoneticPr fontId="7"/>
  </si>
  <si>
    <t>その他</t>
    <rPh sb="2" eb="3">
      <t>タ</t>
    </rPh>
    <phoneticPr fontId="7"/>
  </si>
  <si>
    <t>※西順一郎氏「戦略会計ＳＴＲＡＣⅡ」</t>
    <rPh sb="1" eb="2">
      <t>ニシ</t>
    </rPh>
    <rPh sb="2" eb="5">
      <t>ジュンイチロウ</t>
    </rPh>
    <rPh sb="5" eb="6">
      <t>シ</t>
    </rPh>
    <rPh sb="7" eb="9">
      <t>センリャク</t>
    </rPh>
    <rPh sb="9" eb="11">
      <t>カイケイ</t>
    </rPh>
    <phoneticPr fontId="7"/>
  </si>
  <si>
    <t>　のＳＴＲＡＣ表を引用。</t>
    <rPh sb="7" eb="8">
      <t>ヒョウ</t>
    </rPh>
    <rPh sb="9" eb="11">
      <t>インヨウ</t>
    </rPh>
    <phoneticPr fontId="7"/>
  </si>
  <si>
    <t>※売上から営業利益までの収支構造を</t>
    <rPh sb="1" eb="3">
      <t>ウリアゲ</t>
    </rPh>
    <rPh sb="5" eb="7">
      <t>エイギョウ</t>
    </rPh>
    <rPh sb="7" eb="9">
      <t>リエキ</t>
    </rPh>
    <rPh sb="12" eb="14">
      <t>シュウシ</t>
    </rPh>
    <rPh sb="14" eb="16">
      <t>コウゾウ</t>
    </rPh>
    <phoneticPr fontId="7"/>
  </si>
  <si>
    <t>　イメージ化した。</t>
    <rPh sb="5" eb="6">
      <t>カ</t>
    </rPh>
    <phoneticPr fontId="7"/>
  </si>
  <si>
    <t>倍</t>
    <rPh sb="0" eb="1">
      <t>バイ</t>
    </rPh>
    <phoneticPr fontId="7"/>
  </si>
  <si>
    <t>年分</t>
    <rPh sb="0" eb="1">
      <t>ネン</t>
    </rPh>
    <rPh sb="1" eb="2">
      <t>フン</t>
    </rPh>
    <phoneticPr fontId="7"/>
  </si>
  <si>
    <t>長期借入金返済</t>
    <rPh sb="0" eb="2">
      <t>チョウキ</t>
    </rPh>
    <rPh sb="2" eb="4">
      <t>カリイレ</t>
    </rPh>
    <rPh sb="4" eb="5">
      <t>キン</t>
    </rPh>
    <rPh sb="5" eb="7">
      <t>ヘンサイ</t>
    </rPh>
    <phoneticPr fontId="7"/>
  </si>
  <si>
    <t>【過去比】</t>
    <rPh sb="1" eb="3">
      <t>カコ</t>
    </rPh>
    <rPh sb="3" eb="4">
      <t>ヒ</t>
    </rPh>
    <phoneticPr fontId="7"/>
  </si>
  <si>
    <t>仕入高</t>
    <rPh sb="0" eb="2">
      <t>シイ</t>
    </rPh>
    <rPh sb="2" eb="3">
      <t>タカ</t>
    </rPh>
    <phoneticPr fontId="7"/>
  </si>
  <si>
    <t>支払手数料</t>
    <rPh sb="0" eb="2">
      <t>シハライ</t>
    </rPh>
    <rPh sb="2" eb="5">
      <t>テスウリョウ</t>
    </rPh>
    <phoneticPr fontId="7"/>
  </si>
  <si>
    <t>外注費</t>
    <rPh sb="0" eb="3">
      <t>ガイチュウヒ</t>
    </rPh>
    <phoneticPr fontId="7"/>
  </si>
  <si>
    <t>旅費交通費（出張費を含む）</t>
    <rPh sb="0" eb="2">
      <t>リョヒ</t>
    </rPh>
    <rPh sb="2" eb="5">
      <t>コウツウヒ</t>
    </rPh>
    <rPh sb="6" eb="9">
      <t>シュッチョウヒ</t>
    </rPh>
    <rPh sb="10" eb="11">
      <t>フク</t>
    </rPh>
    <phoneticPr fontId="7"/>
  </si>
  <si>
    <t>貸付金</t>
    <rPh sb="0" eb="2">
      <t>カシツケ</t>
    </rPh>
    <rPh sb="2" eb="3">
      <t>キン</t>
    </rPh>
    <phoneticPr fontId="7"/>
  </si>
  <si>
    <t>貸付金の回収</t>
    <rPh sb="0" eb="2">
      <t>カシツケ</t>
    </rPh>
    <rPh sb="2" eb="3">
      <t>キン</t>
    </rPh>
    <rPh sb="4" eb="6">
      <t>カイシュウ</t>
    </rPh>
    <phoneticPr fontId="7"/>
  </si>
  <si>
    <t>＊売掛金の減少分累計</t>
    <rPh sb="1" eb="3">
      <t>ウリカケ</t>
    </rPh>
    <rPh sb="3" eb="4">
      <t>キン</t>
    </rPh>
    <rPh sb="5" eb="7">
      <t>ゲンショウ</t>
    </rPh>
    <rPh sb="7" eb="8">
      <t>フン</t>
    </rPh>
    <rPh sb="8" eb="10">
      <t>ルイケイ</t>
    </rPh>
    <phoneticPr fontId="7"/>
  </si>
  <si>
    <t>短期借入金</t>
    <rPh sb="0" eb="2">
      <t>タンキ</t>
    </rPh>
    <rPh sb="2" eb="4">
      <t>カリイレ</t>
    </rPh>
    <rPh sb="4" eb="5">
      <t>キン</t>
    </rPh>
    <phoneticPr fontId="7"/>
  </si>
  <si>
    <t>売上高</t>
    <rPh sb="0" eb="2">
      <t>ウリアゲ</t>
    </rPh>
    <rPh sb="2" eb="3">
      <t>ダカ</t>
    </rPh>
    <phoneticPr fontId="8"/>
  </si>
  <si>
    <t>1月</t>
  </si>
  <si>
    <t>2月</t>
  </si>
  <si>
    <t>3月</t>
  </si>
  <si>
    <t>5月</t>
  </si>
  <si>
    <t>6月</t>
  </si>
  <si>
    <t>7月</t>
  </si>
  <si>
    <t>8月</t>
  </si>
  <si>
    <t>9月</t>
  </si>
  <si>
    <t>10月</t>
  </si>
  <si>
    <t>11月</t>
  </si>
  <si>
    <t>役員報酬</t>
    <rPh sb="0" eb="2">
      <t>ヤクイン</t>
    </rPh>
    <rPh sb="2" eb="4">
      <t>ホウシュウ</t>
    </rPh>
    <phoneticPr fontId="6"/>
  </si>
  <si>
    <t>１）売上高Ａ</t>
    <rPh sb="2" eb="4">
      <t>ウリアゲ</t>
    </rPh>
    <rPh sb="4" eb="5">
      <t>ダカ</t>
    </rPh>
    <phoneticPr fontId="7"/>
  </si>
  <si>
    <t>３）売上高Ｃ</t>
    <rPh sb="2" eb="4">
      <t>ウリアゲ</t>
    </rPh>
    <rPh sb="4" eb="5">
      <t>ダカ</t>
    </rPh>
    <phoneticPr fontId="7"/>
  </si>
  <si>
    <t>２）売上高Ｂ</t>
    <rPh sb="2" eb="4">
      <t>ウリアゲ</t>
    </rPh>
    <rPh sb="4" eb="5">
      <t>ダカ</t>
    </rPh>
    <phoneticPr fontId="7"/>
  </si>
  <si>
    <t>売掛金の減少分</t>
    <rPh sb="0" eb="2">
      <t>ウリカケ</t>
    </rPh>
    <rPh sb="2" eb="3">
      <t>キン</t>
    </rPh>
    <rPh sb="4" eb="6">
      <t>ゲンショウ</t>
    </rPh>
    <rPh sb="6" eb="7">
      <t>フン</t>
    </rPh>
    <phoneticPr fontId="7"/>
  </si>
  <si>
    <t>買掛金の増加分</t>
    <rPh sb="0" eb="2">
      <t>カイカケ</t>
    </rPh>
    <rPh sb="2" eb="3">
      <t>キン</t>
    </rPh>
    <rPh sb="4" eb="6">
      <t>ゾウカ</t>
    </rPh>
    <rPh sb="6" eb="7">
      <t>フン</t>
    </rPh>
    <phoneticPr fontId="7"/>
  </si>
  <si>
    <t>⑦法人税あるいは所得税など</t>
    <rPh sb="1" eb="4">
      <t>ホウジンゼイ</t>
    </rPh>
    <rPh sb="8" eb="10">
      <t>ショトク</t>
    </rPh>
    <rPh sb="10" eb="11">
      <t>ゼイ</t>
    </rPh>
    <phoneticPr fontId="8"/>
  </si>
  <si>
    <t>定期預金や定期積立金の解約</t>
    <rPh sb="0" eb="2">
      <t>テイキ</t>
    </rPh>
    <rPh sb="2" eb="4">
      <t>ヨキン</t>
    </rPh>
    <rPh sb="5" eb="7">
      <t>テイキ</t>
    </rPh>
    <rPh sb="7" eb="9">
      <t>ツミタテ</t>
    </rPh>
    <rPh sb="9" eb="10">
      <t>キン</t>
    </rPh>
    <rPh sb="11" eb="13">
      <t>カイヤク</t>
    </rPh>
    <phoneticPr fontId="7"/>
  </si>
  <si>
    <t>消耗品費・事務用品費</t>
    <rPh sb="0" eb="3">
      <t>ショウモウヒン</t>
    </rPh>
    <rPh sb="3" eb="4">
      <t>ヒ</t>
    </rPh>
    <rPh sb="5" eb="7">
      <t>ジム</t>
    </rPh>
    <rPh sb="7" eb="9">
      <t>ヨウヒン</t>
    </rPh>
    <rPh sb="9" eb="10">
      <t>ヒ</t>
    </rPh>
    <phoneticPr fontId="7"/>
  </si>
  <si>
    <t>図書研修費</t>
    <rPh sb="0" eb="2">
      <t>トショ</t>
    </rPh>
    <rPh sb="2" eb="4">
      <t>ケンシュウ</t>
    </rPh>
    <rPh sb="4" eb="5">
      <t>ヒ</t>
    </rPh>
    <phoneticPr fontId="7"/>
  </si>
  <si>
    <t>荷造運賃</t>
    <rPh sb="0" eb="2">
      <t>ニヅク</t>
    </rPh>
    <rPh sb="2" eb="4">
      <t>ウンチン</t>
    </rPh>
    <phoneticPr fontId="7"/>
  </si>
  <si>
    <t>業務料</t>
    <rPh sb="0" eb="2">
      <t>ギョウム</t>
    </rPh>
    <rPh sb="2" eb="3">
      <t>リョウ</t>
    </rPh>
    <phoneticPr fontId="7"/>
  </si>
  <si>
    <t>１月末残</t>
    <rPh sb="1" eb="2">
      <t>ガツ</t>
    </rPh>
    <rPh sb="2" eb="3">
      <t>スエ</t>
    </rPh>
    <rPh sb="3" eb="4">
      <t>ザン</t>
    </rPh>
    <phoneticPr fontId="7"/>
  </si>
  <si>
    <t>*2</t>
    <phoneticPr fontId="7"/>
  </si>
  <si>
    <t>*1</t>
    <phoneticPr fontId="7"/>
  </si>
  <si>
    <t>-</t>
  </si>
  <si>
    <t>【前期実績値】</t>
    <rPh sb="1" eb="3">
      <t>ゼンキ</t>
    </rPh>
    <rPh sb="3" eb="5">
      <t>ジッセキ</t>
    </rPh>
    <rPh sb="5" eb="6">
      <t>チ</t>
    </rPh>
    <phoneticPr fontId="7"/>
  </si>
  <si>
    <t>(単位：千円)</t>
    <rPh sb="1" eb="3">
      <t>タンイ</t>
    </rPh>
    <rPh sb="4" eb="6">
      <t>センエン</t>
    </rPh>
    <phoneticPr fontId="7"/>
  </si>
  <si>
    <t>4月</t>
    <phoneticPr fontId="6"/>
  </si>
  <si>
    <t>第●●期（2018.4－2019.3）</t>
    <rPh sb="0" eb="1">
      <t>ダイ</t>
    </rPh>
    <rPh sb="3" eb="4">
      <t>キ</t>
    </rPh>
    <phoneticPr fontId="6"/>
  </si>
  <si>
    <t>キャッシュフロー計画表（サンプル）</t>
    <rPh sb="8" eb="10">
      <t>ケイカク</t>
    </rPh>
    <rPh sb="10" eb="11">
      <t>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</si>
</sst>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.0%\)"/>
    <numFmt numFmtId="177" formatCode="##0.0;&quot;△&quot;##0.0"/>
    <numFmt numFmtId="178" formatCode="#,###;&quot;△&quot;#,###"/>
    <numFmt numFmtId="179" formatCode="#,##0;&quot;△ &quot;#,##0"/>
    <numFmt numFmtId="180" formatCode="0.0%"/>
    <numFmt numFmtId="181" formatCode="#,##0.0;&quot;△ &quot;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8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sz val="10"/>
      <name val="MS Sans Serif"/>
      <family val="2"/>
    </font>
    <font>
      <b/>
      <sz val="12"/>
      <name val="Arial"/>
      <family val="2"/>
    </font>
    <font>
      <b/>
      <sz val="10"/>
      <name val="MS Sans Serif"/>
      <family val="2"/>
    </font>
    <font>
      <b/>
      <sz val="10"/>
      <color indexed="8"/>
      <name val="ＭＳ Ｐゴシック"/>
      <family val="3"/>
      <charset val="128"/>
    </font>
    <font>
      <b/>
      <sz val="20"/>
      <color indexed="8"/>
      <name val="ＭＳ Ｐゴシック"/>
      <family val="3"/>
      <charset val="128"/>
    </font>
    <font>
      <b/>
      <sz val="11"/>
      <color indexed="8"/>
      <name val="HG丸ｺﾞｼｯｸM-PRO"/>
      <family val="3"/>
      <charset val="128"/>
    </font>
    <font>
      <sz val="11"/>
      <color indexed="8"/>
      <name val="HG丸ｺﾞｼｯｸM-PRO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59999389629810485"/>
        <bgColor indexed="64"/>
      </patternFill>
    </fill>
  </fills>
  <borders count="8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3" fillId="0" borderId="0" applyNumberFormat="0" applyFont="0" applyFill="0" applyBorder="0" applyAlignment="0" applyProtection="0">
      <alignment horizontal="left"/>
    </xf>
    <xf numFmtId="0" fontId="15" fillId="0" borderId="3">
      <alignment horizontal="center"/>
    </xf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4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176" fontId="4" fillId="0" borderId="0" xfId="0" applyNumberFormat="1" applyFont="1"/>
    <xf numFmtId="0" fontId="4" fillId="0" borderId="0" xfId="0" applyFont="1" applyBorder="1"/>
    <xf numFmtId="0" fontId="5" fillId="0" borderId="0" xfId="0" applyFont="1"/>
    <xf numFmtId="57" fontId="4" fillId="0" borderId="0" xfId="0" applyNumberFormat="1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57" fontId="4" fillId="2" borderId="5" xfId="0" applyNumberFormat="1" applyFont="1" applyFill="1" applyBorder="1" applyAlignment="1">
      <alignment horizontal="left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176" fontId="4" fillId="2" borderId="6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3" borderId="8" xfId="0" applyFont="1" applyFill="1" applyBorder="1"/>
    <xf numFmtId="38" fontId="4" fillId="0" borderId="0" xfId="6" applyFont="1" applyBorder="1"/>
    <xf numFmtId="0" fontId="4" fillId="3" borderId="8" xfId="0" applyFont="1" applyFill="1" applyBorder="1"/>
    <xf numFmtId="0" fontId="2" fillId="3" borderId="9" xfId="0" applyFont="1" applyFill="1" applyBorder="1"/>
    <xf numFmtId="38" fontId="2" fillId="3" borderId="10" xfId="0" applyNumberFormat="1" applyFont="1" applyFill="1" applyBorder="1"/>
    <xf numFmtId="176" fontId="2" fillId="3" borderId="11" xfId="5" applyNumberFormat="1" applyFont="1" applyFill="1" applyBorder="1"/>
    <xf numFmtId="0" fontId="2" fillId="4" borderId="8" xfId="0" applyFont="1" applyFill="1" applyBorder="1"/>
    <xf numFmtId="0" fontId="4" fillId="0" borderId="12" xfId="0" applyFont="1" applyBorder="1"/>
    <xf numFmtId="0" fontId="4" fillId="0" borderId="13" xfId="0" applyFont="1" applyFill="1" applyBorder="1" applyAlignment="1">
      <alignment horizontal="center"/>
    </xf>
    <xf numFmtId="178" fontId="4" fillId="0" borderId="14" xfId="6" applyNumberFormat="1" applyFont="1" applyFill="1" applyBorder="1"/>
    <xf numFmtId="178" fontId="4" fillId="0" borderId="14" xfId="6" applyNumberFormat="1" applyFont="1" applyFill="1" applyBorder="1" applyAlignment="1">
      <alignment horizontal="right"/>
    </xf>
    <xf numFmtId="178" fontId="4" fillId="0" borderId="14" xfId="6" applyNumberFormat="1" applyFont="1" applyBorder="1"/>
    <xf numFmtId="178" fontId="4" fillId="0" borderId="14" xfId="0" applyNumberFormat="1" applyFont="1" applyBorder="1"/>
    <xf numFmtId="178" fontId="4" fillId="0" borderId="15" xfId="0" applyNumberFormat="1" applyFont="1" applyBorder="1"/>
    <xf numFmtId="176" fontId="4" fillId="0" borderId="13" xfId="5" applyNumberFormat="1" applyFont="1" applyBorder="1"/>
    <xf numFmtId="0" fontId="4" fillId="0" borderId="12" xfId="0" applyFont="1" applyFill="1" applyBorder="1"/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178" fontId="4" fillId="0" borderId="17" xfId="6" applyNumberFormat="1" applyFont="1" applyFill="1" applyBorder="1"/>
    <xf numFmtId="176" fontId="4" fillId="0" borderId="17" xfId="5" applyNumberFormat="1" applyFont="1" applyBorder="1"/>
    <xf numFmtId="178" fontId="4" fillId="0" borderId="13" xfId="0" applyNumberFormat="1" applyFont="1" applyFill="1" applyBorder="1"/>
    <xf numFmtId="178" fontId="4" fillId="0" borderId="13" xfId="6" applyNumberFormat="1" applyFont="1" applyFill="1" applyBorder="1"/>
    <xf numFmtId="178" fontId="4" fillId="0" borderId="13" xfId="6" applyNumberFormat="1" applyFont="1" applyBorder="1"/>
    <xf numFmtId="178" fontId="4" fillId="0" borderId="13" xfId="0" applyNumberFormat="1" applyFont="1" applyBorder="1"/>
    <xf numFmtId="178" fontId="4" fillId="0" borderId="12" xfId="0" applyNumberFormat="1" applyFont="1" applyBorder="1"/>
    <xf numFmtId="0" fontId="2" fillId="4" borderId="18" xfId="0" applyFont="1" applyFill="1" applyBorder="1"/>
    <xf numFmtId="0" fontId="2" fillId="4" borderId="9" xfId="0" applyFont="1" applyFill="1" applyBorder="1"/>
    <xf numFmtId="0" fontId="2" fillId="4" borderId="11" xfId="0" applyFont="1" applyFill="1" applyBorder="1" applyAlignment="1">
      <alignment horizontal="center"/>
    </xf>
    <xf numFmtId="178" fontId="2" fillId="4" borderId="11" xfId="0" applyNumberFormat="1" applyFont="1" applyFill="1" applyBorder="1"/>
    <xf numFmtId="176" fontId="2" fillId="4" borderId="11" xfId="5" applyNumberFormat="1" applyFont="1" applyFill="1" applyBorder="1"/>
    <xf numFmtId="0" fontId="2" fillId="3" borderId="18" xfId="0" applyFont="1" applyFill="1" applyBorder="1" applyAlignment="1">
      <alignment horizontal="right"/>
    </xf>
    <xf numFmtId="0" fontId="2" fillId="4" borderId="19" xfId="0" applyFont="1" applyFill="1" applyBorder="1"/>
    <xf numFmtId="0" fontId="4" fillId="0" borderId="20" xfId="0" applyFont="1" applyBorder="1"/>
    <xf numFmtId="0" fontId="4" fillId="0" borderId="21" xfId="0" applyFont="1" applyBorder="1"/>
    <xf numFmtId="38" fontId="4" fillId="0" borderId="22" xfId="0" applyNumberFormat="1" applyFont="1" applyBorder="1"/>
    <xf numFmtId="176" fontId="4" fillId="0" borderId="14" xfId="5" applyNumberFormat="1" applyFont="1" applyBorder="1"/>
    <xf numFmtId="0" fontId="7" fillId="3" borderId="8" xfId="0" applyFont="1" applyFill="1" applyBorder="1" applyAlignment="1">
      <alignment horizontal="center"/>
    </xf>
    <xf numFmtId="38" fontId="4" fillId="0" borderId="23" xfId="0" applyNumberFormat="1" applyFont="1" applyBorder="1"/>
    <xf numFmtId="0" fontId="4" fillId="0" borderId="0" xfId="0" applyFont="1" applyFill="1" applyBorder="1"/>
    <xf numFmtId="0" fontId="2" fillId="3" borderId="3" xfId="0" applyFont="1" applyFill="1" applyBorder="1"/>
    <xf numFmtId="0" fontId="2" fillId="3" borderId="24" xfId="0" applyFont="1" applyFill="1" applyBorder="1" applyAlignment="1">
      <alignment horizontal="center"/>
    </xf>
    <xf numFmtId="178" fontId="2" fillId="3" borderId="24" xfId="6" applyNumberFormat="1" applyFont="1" applyFill="1" applyBorder="1"/>
    <xf numFmtId="38" fontId="2" fillId="3" borderId="25" xfId="0" applyNumberFormat="1" applyFont="1" applyFill="1" applyBorder="1"/>
    <xf numFmtId="176" fontId="2" fillId="3" borderId="24" xfId="5" applyNumberFormat="1" applyFont="1" applyFill="1" applyBorder="1"/>
    <xf numFmtId="0" fontId="2" fillId="0" borderId="0" xfId="0" applyFont="1" applyBorder="1"/>
    <xf numFmtId="0" fontId="4" fillId="0" borderId="14" xfId="0" applyFont="1" applyBorder="1" applyAlignment="1">
      <alignment horizontal="center"/>
    </xf>
    <xf numFmtId="38" fontId="4" fillId="0" borderId="23" xfId="0" applyNumberFormat="1" applyFont="1" applyFill="1" applyBorder="1"/>
    <xf numFmtId="176" fontId="4" fillId="0" borderId="13" xfId="5" applyNumberFormat="1" applyFont="1" applyFill="1" applyBorder="1"/>
    <xf numFmtId="0" fontId="4" fillId="0" borderId="0" xfId="0" applyFont="1" applyFill="1"/>
    <xf numFmtId="38" fontId="4" fillId="0" borderId="26" xfId="0" applyNumberFormat="1" applyFont="1" applyBorder="1"/>
    <xf numFmtId="178" fontId="2" fillId="4" borderId="27" xfId="0" applyNumberFormat="1" applyFont="1" applyFill="1" applyBorder="1"/>
    <xf numFmtId="38" fontId="2" fillId="4" borderId="10" xfId="0" applyNumberFormat="1" applyFont="1" applyFill="1" applyBorder="1"/>
    <xf numFmtId="0" fontId="2" fillId="0" borderId="0" xfId="0" applyFont="1" applyFill="1" applyBorder="1"/>
    <xf numFmtId="0" fontId="4" fillId="0" borderId="28" xfId="0" applyFont="1" applyBorder="1"/>
    <xf numFmtId="0" fontId="4" fillId="0" borderId="13" xfId="0" applyFont="1" applyBorder="1" applyAlignment="1">
      <alignment horizontal="center"/>
    </xf>
    <xf numFmtId="38" fontId="4" fillId="0" borderId="0" xfId="6" applyFont="1"/>
    <xf numFmtId="178" fontId="4" fillId="0" borderId="17" xfId="6" applyNumberFormat="1" applyFont="1" applyBorder="1"/>
    <xf numFmtId="178" fontId="4" fillId="0" borderId="29" xfId="6" applyNumberFormat="1" applyFont="1" applyBorder="1"/>
    <xf numFmtId="178" fontId="2" fillId="4" borderId="11" xfId="6" applyNumberFormat="1" applyFont="1" applyFill="1" applyBorder="1"/>
    <xf numFmtId="178" fontId="2" fillId="4" borderId="27" xfId="6" applyNumberFormat="1" applyFont="1" applyFill="1" applyBorder="1"/>
    <xf numFmtId="0" fontId="4" fillId="0" borderId="20" xfId="0" applyFont="1" applyFill="1" applyBorder="1"/>
    <xf numFmtId="0" fontId="4" fillId="0" borderId="14" xfId="0" applyFont="1" applyFill="1" applyBorder="1" applyAlignment="1">
      <alignment horizontal="center"/>
    </xf>
    <xf numFmtId="0" fontId="4" fillId="0" borderId="29" xfId="0" applyFont="1" applyFill="1" applyBorder="1"/>
    <xf numFmtId="0" fontId="4" fillId="0" borderId="1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right"/>
    </xf>
    <xf numFmtId="0" fontId="2" fillId="3" borderId="8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2" fillId="0" borderId="18" xfId="0" applyFont="1" applyBorder="1"/>
    <xf numFmtId="0" fontId="2" fillId="0" borderId="2" xfId="0" applyFont="1" applyBorder="1"/>
    <xf numFmtId="0" fontId="4" fillId="0" borderId="2" xfId="0" applyFont="1" applyBorder="1"/>
    <xf numFmtId="0" fontId="2" fillId="0" borderId="2" xfId="0" applyFont="1" applyBorder="1" applyAlignment="1">
      <alignment horizontal="center"/>
    </xf>
    <xf numFmtId="178" fontId="4" fillId="0" borderId="2" xfId="0" applyNumberFormat="1" applyFont="1" applyBorder="1"/>
    <xf numFmtId="38" fontId="4" fillId="0" borderId="2" xfId="0" applyNumberFormat="1" applyFont="1" applyBorder="1"/>
    <xf numFmtId="176" fontId="4" fillId="0" borderId="2" xfId="0" applyNumberFormat="1" applyFont="1" applyBorder="1"/>
    <xf numFmtId="0" fontId="7" fillId="3" borderId="30" xfId="0" applyFont="1" applyFill="1" applyBorder="1" applyAlignment="1">
      <alignment horizontal="center"/>
    </xf>
    <xf numFmtId="0" fontId="2" fillId="3" borderId="31" xfId="0" applyFont="1" applyFill="1" applyBorder="1" applyAlignment="1">
      <alignment horizontal="right"/>
    </xf>
    <xf numFmtId="0" fontId="2" fillId="0" borderId="31" xfId="0" applyFont="1" applyBorder="1"/>
    <xf numFmtId="0" fontId="2" fillId="0" borderId="8" xfId="0" applyFont="1" applyBorder="1"/>
    <xf numFmtId="38" fontId="2" fillId="0" borderId="0" xfId="6" applyFont="1" applyBorder="1"/>
    <xf numFmtId="38" fontId="2" fillId="0" borderId="0" xfId="6" applyFont="1"/>
    <xf numFmtId="0" fontId="4" fillId="0" borderId="2" xfId="0" applyFont="1" applyBorder="1" applyAlignment="1">
      <alignment horizontal="center"/>
    </xf>
    <xf numFmtId="176" fontId="4" fillId="0" borderId="2" xfId="5" applyNumberFormat="1" applyFont="1" applyBorder="1"/>
    <xf numFmtId="0" fontId="4" fillId="3" borderId="32" xfId="0" applyFont="1" applyFill="1" applyBorder="1"/>
    <xf numFmtId="0" fontId="2" fillId="0" borderId="33" xfId="0" applyFont="1" applyBorder="1"/>
    <xf numFmtId="0" fontId="2" fillId="0" borderId="12" xfId="0" applyFont="1" applyBorder="1"/>
    <xf numFmtId="0" fontId="9" fillId="3" borderId="8" xfId="0" applyFont="1" applyFill="1" applyBorder="1" applyAlignment="1">
      <alignment horizontal="center"/>
    </xf>
    <xf numFmtId="178" fontId="4" fillId="0" borderId="17" xfId="0" applyNumberFormat="1" applyFont="1" applyBorder="1"/>
    <xf numFmtId="178" fontId="4" fillId="0" borderId="29" xfId="0" applyNumberFormat="1" applyFont="1" applyBorder="1"/>
    <xf numFmtId="0" fontId="2" fillId="3" borderId="11" xfId="0" applyFont="1" applyFill="1" applyBorder="1" applyAlignment="1">
      <alignment horizontal="center"/>
    </xf>
    <xf numFmtId="178" fontId="2" fillId="3" borderId="11" xfId="6" applyNumberFormat="1" applyFont="1" applyFill="1" applyBorder="1"/>
    <xf numFmtId="178" fontId="2" fillId="3" borderId="27" xfId="6" applyNumberFormat="1" applyFont="1" applyFill="1" applyBorder="1"/>
    <xf numFmtId="0" fontId="2" fillId="0" borderId="34" xfId="0" applyFont="1" applyBorder="1" applyAlignment="1">
      <alignment horizontal="center"/>
    </xf>
    <xf numFmtId="0" fontId="2" fillId="0" borderId="34" xfId="0" applyFont="1" applyBorder="1" applyAlignment="1">
      <alignment horizontal="right"/>
    </xf>
    <xf numFmtId="0" fontId="2" fillId="0" borderId="34" xfId="0" applyFont="1" applyBorder="1"/>
    <xf numFmtId="178" fontId="2" fillId="0" borderId="34" xfId="6" applyNumberFormat="1" applyFont="1" applyBorder="1"/>
    <xf numFmtId="38" fontId="2" fillId="0" borderId="34" xfId="0" applyNumberFormat="1" applyFont="1" applyBorder="1"/>
    <xf numFmtId="176" fontId="2" fillId="0" borderId="34" xfId="5" applyNumberFormat="1" applyFont="1" applyBorder="1"/>
    <xf numFmtId="38" fontId="2" fillId="0" borderId="0" xfId="0" applyNumberFormat="1" applyFont="1" applyBorder="1"/>
    <xf numFmtId="0" fontId="2" fillId="0" borderId="31" xfId="0" applyFont="1" applyBorder="1" applyAlignment="1">
      <alignment horizontal="center"/>
    </xf>
    <xf numFmtId="178" fontId="2" fillId="0" borderId="31" xfId="0" applyNumberFormat="1" applyFont="1" applyBorder="1"/>
    <xf numFmtId="176" fontId="2" fillId="0" borderId="0" xfId="5" applyNumberFormat="1" applyFont="1" applyFill="1" applyBorder="1"/>
    <xf numFmtId="38" fontId="2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176" fontId="2" fillId="3" borderId="35" xfId="5" applyNumberFormat="1" applyFont="1" applyFill="1" applyBorder="1"/>
    <xf numFmtId="0" fontId="4" fillId="0" borderId="36" xfId="0" applyFont="1" applyBorder="1"/>
    <xf numFmtId="0" fontId="4" fillId="0" borderId="37" xfId="0" applyFont="1" applyBorder="1"/>
    <xf numFmtId="0" fontId="4" fillId="0" borderId="38" xfId="0" applyFont="1" applyBorder="1" applyAlignment="1">
      <alignment horizontal="center"/>
    </xf>
    <xf numFmtId="178" fontId="4" fillId="0" borderId="38" xfId="6" applyNumberFormat="1" applyFont="1" applyBorder="1"/>
    <xf numFmtId="177" fontId="4" fillId="0" borderId="39" xfId="6" applyNumberFormat="1" applyFont="1" applyBorder="1" applyAlignment="1">
      <alignment horizontal="center"/>
    </xf>
    <xf numFmtId="176" fontId="4" fillId="0" borderId="38" xfId="6" applyNumberFormat="1" applyFont="1" applyBorder="1"/>
    <xf numFmtId="0" fontId="8" fillId="0" borderId="40" xfId="0" applyFont="1" applyBorder="1"/>
    <xf numFmtId="0" fontId="2" fillId="3" borderId="41" xfId="0" applyFont="1" applyFill="1" applyBorder="1"/>
    <xf numFmtId="0" fontId="2" fillId="3" borderId="2" xfId="0" applyFont="1" applyFill="1" applyBorder="1"/>
    <xf numFmtId="0" fontId="2" fillId="3" borderId="42" xfId="0" applyFont="1" applyFill="1" applyBorder="1" applyAlignment="1">
      <alignment horizontal="center"/>
    </xf>
    <xf numFmtId="178" fontId="2" fillId="3" borderId="42" xfId="0" applyNumberFormat="1" applyFont="1" applyFill="1" applyBorder="1"/>
    <xf numFmtId="0" fontId="4" fillId="3" borderId="8" xfId="0" applyFont="1" applyFill="1" applyBorder="1" applyAlignment="1">
      <alignment horizontal="right"/>
    </xf>
    <xf numFmtId="0" fontId="4" fillId="0" borderId="20" xfId="0" applyFont="1" applyBorder="1" applyAlignment="1">
      <alignment horizontal="right"/>
    </xf>
    <xf numFmtId="0" fontId="4" fillId="0" borderId="12" xfId="0" applyFont="1" applyBorder="1" applyAlignment="1">
      <alignment horizontal="right"/>
    </xf>
    <xf numFmtId="0" fontId="4" fillId="0" borderId="30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2" fillId="3" borderId="30" xfId="0" applyFont="1" applyFill="1" applyBorder="1" applyAlignment="1">
      <alignment horizontal="right"/>
    </xf>
    <xf numFmtId="0" fontId="2" fillId="3" borderId="43" xfId="0" applyFont="1" applyFill="1" applyBorder="1"/>
    <xf numFmtId="0" fontId="2" fillId="3" borderId="35" xfId="0" applyFont="1" applyFill="1" applyBorder="1" applyAlignment="1">
      <alignment horizontal="center"/>
    </xf>
    <xf numFmtId="178" fontId="2" fillId="3" borderId="35" xfId="0" applyNumberFormat="1" applyFont="1" applyFill="1" applyBorder="1"/>
    <xf numFmtId="38" fontId="7" fillId="3" borderId="32" xfId="6" applyFont="1" applyFill="1" applyBorder="1" applyAlignment="1">
      <alignment horizontal="center"/>
    </xf>
    <xf numFmtId="38" fontId="2" fillId="3" borderId="30" xfId="6" applyFont="1" applyFill="1" applyBorder="1" applyAlignment="1">
      <alignment horizontal="center"/>
    </xf>
    <xf numFmtId="38" fontId="2" fillId="3" borderId="31" xfId="6" applyFont="1" applyFill="1" applyBorder="1" applyAlignment="1">
      <alignment horizontal="right"/>
    </xf>
    <xf numFmtId="38" fontId="2" fillId="3" borderId="43" xfId="6" applyFont="1" applyFill="1" applyBorder="1"/>
    <xf numFmtId="38" fontId="2" fillId="3" borderId="35" xfId="6" applyFont="1" applyFill="1" applyBorder="1" applyAlignment="1">
      <alignment horizontal="center"/>
    </xf>
    <xf numFmtId="178" fontId="2" fillId="3" borderId="35" xfId="6" applyNumberFormat="1" applyFont="1" applyFill="1" applyBorder="1"/>
    <xf numFmtId="178" fontId="2" fillId="3" borderId="42" xfId="6" applyNumberFormat="1" applyFont="1" applyFill="1" applyBorder="1"/>
    <xf numFmtId="178" fontId="2" fillId="3" borderId="41" xfId="6" applyNumberFormat="1" applyFont="1" applyFill="1" applyBorder="1"/>
    <xf numFmtId="38" fontId="2" fillId="3" borderId="44" xfId="0" applyNumberFormat="1" applyFont="1" applyFill="1" applyBorder="1"/>
    <xf numFmtId="176" fontId="2" fillId="3" borderId="42" xfId="5" applyNumberFormat="1" applyFont="1" applyFill="1" applyBorder="1"/>
    <xf numFmtId="179" fontId="2" fillId="3" borderId="44" xfId="0" applyNumberFormat="1" applyFont="1" applyFill="1" applyBorder="1"/>
    <xf numFmtId="179" fontId="2" fillId="3" borderId="45" xfId="0" applyNumberFormat="1" applyFont="1" applyFill="1" applyBorder="1"/>
    <xf numFmtId="179" fontId="2" fillId="3" borderId="45" xfId="6" applyNumberFormat="1" applyFont="1" applyFill="1" applyBorder="1"/>
    <xf numFmtId="0" fontId="4" fillId="0" borderId="13" xfId="0" applyFont="1" applyBorder="1"/>
    <xf numFmtId="178" fontId="4" fillId="0" borderId="14" xfId="0" applyNumberFormat="1" applyFont="1" applyFill="1" applyBorder="1"/>
    <xf numFmtId="0" fontId="4" fillId="0" borderId="15" xfId="0" applyFont="1" applyBorder="1" applyAlignment="1">
      <alignment horizontal="right"/>
    </xf>
    <xf numFmtId="0" fontId="0" fillId="3" borderId="46" xfId="0" applyFill="1" applyBorder="1"/>
    <xf numFmtId="0" fontId="2" fillId="4" borderId="30" xfId="0" applyFont="1" applyFill="1" applyBorder="1"/>
    <xf numFmtId="0" fontId="4" fillId="4" borderId="31" xfId="0" applyFont="1" applyFill="1" applyBorder="1"/>
    <xf numFmtId="0" fontId="4" fillId="4" borderId="47" xfId="0" applyFont="1" applyFill="1" applyBorder="1" applyAlignment="1">
      <alignment horizontal="center"/>
    </xf>
    <xf numFmtId="178" fontId="4" fillId="4" borderId="47" xfId="6" applyNumberFormat="1" applyFont="1" applyFill="1" applyBorder="1"/>
    <xf numFmtId="38" fontId="4" fillId="4" borderId="48" xfId="0" applyNumberFormat="1" applyFont="1" applyFill="1" applyBorder="1"/>
    <xf numFmtId="176" fontId="4" fillId="4" borderId="47" xfId="5" applyNumberFormat="1" applyFont="1" applyFill="1" applyBorder="1"/>
    <xf numFmtId="0" fontId="2" fillId="4" borderId="41" xfId="0" applyFont="1" applyFill="1" applyBorder="1"/>
    <xf numFmtId="0" fontId="2" fillId="4" borderId="2" xfId="0" applyFont="1" applyFill="1" applyBorder="1"/>
    <xf numFmtId="0" fontId="2" fillId="4" borderId="42" xfId="0" applyFont="1" applyFill="1" applyBorder="1" applyAlignment="1">
      <alignment horizontal="center"/>
    </xf>
    <xf numFmtId="178" fontId="2" fillId="4" borderId="42" xfId="0" applyNumberFormat="1" applyFont="1" applyFill="1" applyBorder="1"/>
    <xf numFmtId="0" fontId="2" fillId="0" borderId="41" xfId="0" applyFont="1" applyFill="1" applyBorder="1"/>
    <xf numFmtId="0" fontId="2" fillId="0" borderId="2" xfId="0" applyFont="1" applyFill="1" applyBorder="1"/>
    <xf numFmtId="0" fontId="2" fillId="0" borderId="42" xfId="0" applyFont="1" applyFill="1" applyBorder="1" applyAlignment="1">
      <alignment horizontal="center"/>
    </xf>
    <xf numFmtId="178" fontId="2" fillId="0" borderId="42" xfId="0" applyNumberFormat="1" applyFont="1" applyFill="1" applyBorder="1"/>
    <xf numFmtId="0" fontId="2" fillId="3" borderId="15" xfId="0" applyFont="1" applyFill="1" applyBorder="1" applyAlignment="1">
      <alignment horizontal="right"/>
    </xf>
    <xf numFmtId="0" fontId="2" fillId="3" borderId="21" xfId="0" applyFont="1" applyFill="1" applyBorder="1"/>
    <xf numFmtId="0" fontId="2" fillId="3" borderId="14" xfId="0" applyFont="1" applyFill="1" applyBorder="1" applyAlignment="1">
      <alignment horizontal="center"/>
    </xf>
    <xf numFmtId="178" fontId="2" fillId="3" borderId="14" xfId="6" applyNumberFormat="1" applyFont="1" applyFill="1" applyBorder="1"/>
    <xf numFmtId="38" fontId="2" fillId="3" borderId="22" xfId="0" applyNumberFormat="1" applyFont="1" applyFill="1" applyBorder="1"/>
    <xf numFmtId="176" fontId="2" fillId="3" borderId="14" xfId="5" applyNumberFormat="1" applyFont="1" applyFill="1" applyBorder="1"/>
    <xf numFmtId="0" fontId="16" fillId="3" borderId="8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right"/>
    </xf>
    <xf numFmtId="0" fontId="16" fillId="3" borderId="3" xfId="0" applyFont="1" applyFill="1" applyBorder="1"/>
    <xf numFmtId="0" fontId="16" fillId="3" borderId="24" xfId="0" applyFont="1" applyFill="1" applyBorder="1" applyAlignment="1">
      <alignment horizontal="center"/>
    </xf>
    <xf numFmtId="176" fontId="16" fillId="3" borderId="18" xfId="6" applyNumberFormat="1" applyFont="1" applyFill="1" applyBorder="1"/>
    <xf numFmtId="176" fontId="16" fillId="3" borderId="24" xfId="5" applyNumberFormat="1" applyFont="1" applyFill="1" applyBorder="1" applyAlignment="1">
      <alignment horizontal="center"/>
    </xf>
    <xf numFmtId="0" fontId="16" fillId="0" borderId="0" xfId="0" applyFont="1" applyBorder="1"/>
    <xf numFmtId="0" fontId="16" fillId="0" borderId="0" xfId="0" applyFont="1"/>
    <xf numFmtId="176" fontId="16" fillId="3" borderId="25" xfId="6" applyNumberFormat="1" applyFont="1" applyFill="1" applyBorder="1"/>
    <xf numFmtId="0" fontId="10" fillId="0" borderId="0" xfId="0" applyFont="1" applyFill="1"/>
    <xf numFmtId="0" fontId="11" fillId="0" borderId="0" xfId="0" applyFont="1" applyFill="1"/>
    <xf numFmtId="38" fontId="4" fillId="0" borderId="49" xfId="0" applyNumberFormat="1" applyFont="1" applyFill="1" applyBorder="1"/>
    <xf numFmtId="38" fontId="4" fillId="0" borderId="48" xfId="0" applyNumberFormat="1" applyFont="1" applyFill="1" applyBorder="1"/>
    <xf numFmtId="176" fontId="4" fillId="0" borderId="47" xfId="5" applyNumberFormat="1" applyFont="1" applyFill="1" applyBorder="1"/>
    <xf numFmtId="0" fontId="4" fillId="4" borderId="19" xfId="0" applyFont="1" applyFill="1" applyBorder="1"/>
    <xf numFmtId="0" fontId="4" fillId="0" borderId="50" xfId="0" applyFont="1" applyFill="1" applyBorder="1"/>
    <xf numFmtId="0" fontId="4" fillId="0" borderId="51" xfId="0" applyFont="1" applyFill="1" applyBorder="1" applyAlignment="1">
      <alignment horizontal="center"/>
    </xf>
    <xf numFmtId="0" fontId="4" fillId="0" borderId="52" xfId="0" applyFont="1" applyFill="1" applyBorder="1"/>
    <xf numFmtId="0" fontId="4" fillId="0" borderId="28" xfId="0" applyFont="1" applyFill="1" applyBorder="1"/>
    <xf numFmtId="0" fontId="4" fillId="0" borderId="53" xfId="0" applyFont="1" applyFill="1" applyBorder="1"/>
    <xf numFmtId="178" fontId="4" fillId="0" borderId="51" xfId="0" applyNumberFormat="1" applyFont="1" applyFill="1" applyBorder="1"/>
    <xf numFmtId="38" fontId="4" fillId="0" borderId="54" xfId="0" applyNumberFormat="1" applyFont="1" applyFill="1" applyBorder="1"/>
    <xf numFmtId="176" fontId="4" fillId="0" borderId="51" xfId="5" applyNumberFormat="1" applyFont="1" applyFill="1" applyBorder="1"/>
    <xf numFmtId="179" fontId="4" fillId="0" borderId="14" xfId="6" applyNumberFormat="1" applyFont="1" applyFill="1" applyBorder="1"/>
    <xf numFmtId="179" fontId="4" fillId="0" borderId="22" xfId="0" applyNumberFormat="1" applyFont="1" applyBorder="1"/>
    <xf numFmtId="179" fontId="4" fillId="0" borderId="23" xfId="0" applyNumberFormat="1" applyFont="1" applyBorder="1"/>
    <xf numFmtId="179" fontId="4" fillId="0" borderId="26" xfId="0" applyNumberFormat="1" applyFont="1" applyBorder="1"/>
    <xf numFmtId="0" fontId="2" fillId="0" borderId="0" xfId="0" applyFont="1" applyFill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179" fontId="4" fillId="0" borderId="0" xfId="6" applyNumberFormat="1" applyFont="1" applyBorder="1"/>
    <xf numFmtId="179" fontId="4" fillId="0" borderId="0" xfId="6" applyNumberFormat="1" applyFont="1"/>
    <xf numFmtId="179" fontId="4" fillId="0" borderId="0" xfId="6" applyNumberFormat="1" applyFont="1" applyBorder="1" applyAlignment="1">
      <alignment horizontal="center"/>
    </xf>
    <xf numFmtId="179" fontId="4" fillId="0" borderId="0" xfId="6" applyNumberFormat="1" applyFont="1" applyAlignment="1">
      <alignment horizontal="center"/>
    </xf>
    <xf numFmtId="179" fontId="4" fillId="0" borderId="0" xfId="6" applyNumberFormat="1" applyFont="1" applyFill="1" applyBorder="1"/>
    <xf numFmtId="0" fontId="2" fillId="0" borderId="0" xfId="0" applyFont="1" applyFill="1" applyBorder="1" applyAlignment="1">
      <alignment horizontal="center"/>
    </xf>
    <xf numFmtId="38" fontId="2" fillId="0" borderId="0" xfId="6" applyFont="1" applyBorder="1" applyAlignment="1">
      <alignment horizontal="center"/>
    </xf>
    <xf numFmtId="179" fontId="4" fillId="2" borderId="5" xfId="6" applyNumberFormat="1" applyFont="1" applyFill="1" applyBorder="1"/>
    <xf numFmtId="179" fontId="4" fillId="2" borderId="6" xfId="6" applyNumberFormat="1" applyFont="1" applyFill="1" applyBorder="1"/>
    <xf numFmtId="179" fontId="4" fillId="0" borderId="55" xfId="6" applyNumberFormat="1" applyFont="1" applyBorder="1"/>
    <xf numFmtId="179" fontId="4" fillId="0" borderId="56" xfId="6" applyNumberFormat="1" applyFont="1" applyBorder="1"/>
    <xf numFmtId="179" fontId="4" fillId="0" borderId="41" xfId="6" applyNumberFormat="1" applyFont="1" applyBorder="1"/>
    <xf numFmtId="179" fontId="4" fillId="0" borderId="42" xfId="6" applyNumberFormat="1" applyFont="1" applyBorder="1"/>
    <xf numFmtId="179" fontId="8" fillId="0" borderId="41" xfId="6" applyNumberFormat="1" applyFont="1" applyBorder="1"/>
    <xf numFmtId="179" fontId="8" fillId="0" borderId="42" xfId="6" applyNumberFormat="1" applyFont="1" applyBorder="1"/>
    <xf numFmtId="179" fontId="4" fillId="0" borderId="42" xfId="6" applyNumberFormat="1" applyFont="1" applyFill="1" applyBorder="1"/>
    <xf numFmtId="0" fontId="2" fillId="3" borderId="30" xfId="0" applyFont="1" applyFill="1" applyBorder="1" applyAlignment="1">
      <alignment horizontal="center"/>
    </xf>
    <xf numFmtId="179" fontId="4" fillId="3" borderId="55" xfId="6" applyNumberFormat="1" applyFont="1" applyFill="1" applyBorder="1"/>
    <xf numFmtId="179" fontId="4" fillId="3" borderId="41" xfId="6" applyNumberFormat="1" applyFont="1" applyFill="1" applyBorder="1"/>
    <xf numFmtId="179" fontId="8" fillId="3" borderId="41" xfId="6" applyNumberFormat="1" applyFont="1" applyFill="1" applyBorder="1"/>
    <xf numFmtId="0" fontId="2" fillId="3" borderId="32" xfId="0" applyFont="1" applyFill="1" applyBorder="1" applyAlignment="1">
      <alignment horizontal="center"/>
    </xf>
    <xf numFmtId="179" fontId="2" fillId="3" borderId="31" xfId="6" applyNumberFormat="1" applyFont="1" applyFill="1" applyBorder="1"/>
    <xf numFmtId="179" fontId="2" fillId="3" borderId="30" xfId="6" applyNumberFormat="1" applyFont="1" applyFill="1" applyBorder="1"/>
    <xf numFmtId="179" fontId="2" fillId="3" borderId="47" xfId="6" applyNumberFormat="1" applyFont="1" applyFill="1" applyBorder="1"/>
    <xf numFmtId="0" fontId="4" fillId="0" borderId="31" xfId="0" applyFont="1" applyBorder="1"/>
    <xf numFmtId="178" fontId="4" fillId="0" borderId="31" xfId="0" applyNumberFormat="1" applyFont="1" applyBorder="1"/>
    <xf numFmtId="38" fontId="4" fillId="0" borderId="31" xfId="0" applyNumberFormat="1" applyFont="1" applyBorder="1"/>
    <xf numFmtId="176" fontId="4" fillId="0" borderId="31" xfId="0" applyNumberFormat="1" applyFont="1" applyBorder="1"/>
    <xf numFmtId="0" fontId="2" fillId="0" borderId="57" xfId="0" applyFont="1" applyFill="1" applyBorder="1" applyAlignment="1">
      <alignment horizontal="left"/>
    </xf>
    <xf numFmtId="0" fontId="2" fillId="0" borderId="57" xfId="0" applyFont="1" applyFill="1" applyBorder="1" applyAlignment="1">
      <alignment horizontal="right"/>
    </xf>
    <xf numFmtId="0" fontId="2" fillId="0" borderId="57" xfId="0" applyFont="1" applyFill="1" applyBorder="1"/>
    <xf numFmtId="0" fontId="2" fillId="0" borderId="57" xfId="0" applyFont="1" applyFill="1" applyBorder="1" applyAlignment="1">
      <alignment horizontal="center"/>
    </xf>
    <xf numFmtId="178" fontId="2" fillId="0" borderId="57" xfId="0" applyNumberFormat="1" applyFont="1" applyFill="1" applyBorder="1"/>
    <xf numFmtId="179" fontId="2" fillId="0" borderId="57" xfId="0" applyNumberFormat="1" applyFont="1" applyFill="1" applyBorder="1"/>
    <xf numFmtId="176" fontId="2" fillId="0" borderId="57" xfId="5" applyNumberFormat="1" applyFont="1" applyFill="1" applyBorder="1"/>
    <xf numFmtId="0" fontId="2" fillId="3" borderId="31" xfId="0" applyFont="1" applyFill="1" applyBorder="1"/>
    <xf numFmtId="0" fontId="2" fillId="3" borderId="47" xfId="0" applyFont="1" applyFill="1" applyBorder="1" applyAlignment="1">
      <alignment horizontal="center"/>
    </xf>
    <xf numFmtId="176" fontId="16" fillId="3" borderId="25" xfId="6" applyNumberFormat="1" applyFont="1" applyFill="1" applyBorder="1" applyAlignment="1">
      <alignment horizontal="center"/>
    </xf>
    <xf numFmtId="0" fontId="17" fillId="0" borderId="0" xfId="0" applyFont="1"/>
    <xf numFmtId="176" fontId="4" fillId="0" borderId="20" xfId="5" applyNumberFormat="1" applyFont="1" applyFill="1" applyBorder="1"/>
    <xf numFmtId="179" fontId="4" fillId="0" borderId="49" xfId="6" applyNumberFormat="1" applyFont="1" applyFill="1" applyBorder="1"/>
    <xf numFmtId="176" fontId="7" fillId="0" borderId="0" xfId="0" applyNumberFormat="1" applyFont="1"/>
    <xf numFmtId="176" fontId="4" fillId="2" borderId="4" xfId="0" applyNumberFormat="1" applyFont="1" applyFill="1" applyBorder="1" applyAlignment="1">
      <alignment horizontal="center"/>
    </xf>
    <xf numFmtId="176" fontId="4" fillId="0" borderId="36" xfId="6" applyNumberFormat="1" applyFont="1" applyBorder="1"/>
    <xf numFmtId="176" fontId="4" fillId="0" borderId="12" xfId="5" applyNumberFormat="1" applyFont="1" applyFill="1" applyBorder="1"/>
    <xf numFmtId="176" fontId="4" fillId="0" borderId="52" xfId="5" applyNumberFormat="1" applyFont="1" applyFill="1" applyBorder="1"/>
    <xf numFmtId="176" fontId="2" fillId="3" borderId="18" xfId="5" applyNumberFormat="1" applyFont="1" applyFill="1" applyBorder="1"/>
    <xf numFmtId="176" fontId="4" fillId="0" borderId="15" xfId="6" applyNumberFormat="1" applyFont="1" applyFill="1" applyBorder="1"/>
    <xf numFmtId="176" fontId="4" fillId="4" borderId="30" xfId="5" applyNumberFormat="1" applyFont="1" applyFill="1" applyBorder="1"/>
    <xf numFmtId="176" fontId="2" fillId="3" borderId="15" xfId="5" applyNumberFormat="1" applyFont="1" applyFill="1" applyBorder="1"/>
    <xf numFmtId="176" fontId="16" fillId="3" borderId="18" xfId="5" applyNumberFormat="1" applyFont="1" applyFill="1" applyBorder="1" applyAlignment="1">
      <alignment horizontal="center"/>
    </xf>
    <xf numFmtId="176" fontId="4" fillId="0" borderId="15" xfId="5" applyNumberFormat="1" applyFont="1" applyBorder="1"/>
    <xf numFmtId="176" fontId="2" fillId="4" borderId="27" xfId="5" applyNumberFormat="1" applyFont="1" applyFill="1" applyBorder="1"/>
    <xf numFmtId="176" fontId="4" fillId="0" borderId="12" xfId="5" applyNumberFormat="1" applyFont="1" applyBorder="1"/>
    <xf numFmtId="176" fontId="4" fillId="0" borderId="29" xfId="5" applyNumberFormat="1" applyFont="1" applyBorder="1"/>
    <xf numFmtId="176" fontId="2" fillId="3" borderId="58" xfId="5" applyNumberFormat="1" applyFont="1" applyFill="1" applyBorder="1"/>
    <xf numFmtId="176" fontId="2" fillId="3" borderId="41" xfId="5" applyNumberFormat="1" applyFont="1" applyFill="1" applyBorder="1"/>
    <xf numFmtId="176" fontId="2" fillId="3" borderId="27" xfId="5" applyNumberFormat="1" applyFont="1" applyFill="1" applyBorder="1"/>
    <xf numFmtId="176" fontId="4" fillId="2" borderId="7" xfId="0" applyNumberFormat="1" applyFont="1" applyFill="1" applyBorder="1" applyAlignment="1">
      <alignment horizontal="center"/>
    </xf>
    <xf numFmtId="176" fontId="4" fillId="0" borderId="39" xfId="6" applyNumberFormat="1" applyFont="1" applyBorder="1"/>
    <xf numFmtId="176" fontId="4" fillId="0" borderId="23" xfId="5" applyNumberFormat="1" applyFont="1" applyFill="1" applyBorder="1"/>
    <xf numFmtId="176" fontId="4" fillId="0" borderId="54" xfId="5" applyNumberFormat="1" applyFont="1" applyFill="1" applyBorder="1"/>
    <xf numFmtId="176" fontId="2" fillId="3" borderId="25" xfId="5" applyNumberFormat="1" applyFont="1" applyFill="1" applyBorder="1"/>
    <xf numFmtId="176" fontId="4" fillId="0" borderId="22" xfId="6" applyNumberFormat="1" applyFont="1" applyFill="1" applyBorder="1"/>
    <xf numFmtId="176" fontId="4" fillId="4" borderId="48" xfId="5" applyNumberFormat="1" applyFont="1" applyFill="1" applyBorder="1"/>
    <xf numFmtId="176" fontId="2" fillId="3" borderId="22" xfId="5" applyNumberFormat="1" applyFont="1" applyFill="1" applyBorder="1"/>
    <xf numFmtId="176" fontId="16" fillId="3" borderId="25" xfId="5" applyNumberFormat="1" applyFont="1" applyFill="1" applyBorder="1" applyAlignment="1">
      <alignment horizontal="center"/>
    </xf>
    <xf numFmtId="176" fontId="4" fillId="0" borderId="22" xfId="5" applyNumberFormat="1" applyFont="1" applyBorder="1"/>
    <xf numFmtId="176" fontId="2" fillId="4" borderId="10" xfId="5" applyNumberFormat="1" applyFont="1" applyFill="1" applyBorder="1"/>
    <xf numFmtId="176" fontId="4" fillId="0" borderId="23" xfId="5" applyNumberFormat="1" applyFont="1" applyBorder="1"/>
    <xf numFmtId="176" fontId="4" fillId="0" borderId="26" xfId="5" applyNumberFormat="1" applyFont="1" applyBorder="1"/>
    <xf numFmtId="176" fontId="2" fillId="3" borderId="45" xfId="5" applyNumberFormat="1" applyFont="1" applyFill="1" applyBorder="1"/>
    <xf numFmtId="176" fontId="4" fillId="0" borderId="59" xfId="5" applyNumberFormat="1" applyFont="1" applyBorder="1"/>
    <xf numFmtId="176" fontId="2" fillId="3" borderId="44" xfId="5" applyNumberFormat="1" applyFont="1" applyFill="1" applyBorder="1"/>
    <xf numFmtId="176" fontId="2" fillId="3" borderId="10" xfId="5" applyNumberFormat="1" applyFont="1" applyFill="1" applyBorder="1"/>
    <xf numFmtId="0" fontId="2" fillId="3" borderId="1" xfId="0" applyFont="1" applyFill="1" applyBorder="1"/>
    <xf numFmtId="0" fontId="4" fillId="3" borderId="60" xfId="0" applyFont="1" applyFill="1" applyBorder="1" applyAlignment="1">
      <alignment horizontal="center"/>
    </xf>
    <xf numFmtId="178" fontId="2" fillId="3" borderId="60" xfId="0" applyNumberFormat="1" applyFont="1" applyFill="1" applyBorder="1"/>
    <xf numFmtId="38" fontId="2" fillId="3" borderId="61" xfId="0" applyNumberFormat="1" applyFont="1" applyFill="1" applyBorder="1"/>
    <xf numFmtId="176" fontId="2" fillId="3" borderId="60" xfId="5" applyNumberFormat="1" applyFont="1" applyFill="1" applyBorder="1"/>
    <xf numFmtId="176" fontId="2" fillId="3" borderId="62" xfId="5" applyNumberFormat="1" applyFont="1" applyFill="1" applyBorder="1"/>
    <xf numFmtId="176" fontId="2" fillId="3" borderId="61" xfId="5" applyNumberFormat="1" applyFont="1" applyFill="1" applyBorder="1"/>
    <xf numFmtId="179" fontId="4" fillId="2" borderId="63" xfId="6" applyNumberFormat="1" applyFont="1" applyFill="1" applyBorder="1"/>
    <xf numFmtId="179" fontId="4" fillId="3" borderId="64" xfId="6" applyNumberFormat="1" applyFont="1" applyFill="1" applyBorder="1"/>
    <xf numFmtId="179" fontId="4" fillId="3" borderId="25" xfId="6" applyNumberFormat="1" applyFont="1" applyFill="1" applyBorder="1"/>
    <xf numFmtId="179" fontId="4" fillId="3" borderId="48" xfId="6" applyNumberFormat="1" applyFont="1" applyFill="1" applyBorder="1"/>
    <xf numFmtId="179" fontId="18" fillId="2" borderId="65" xfId="6" applyNumberFormat="1" applyFont="1" applyFill="1" applyBorder="1" applyAlignment="1">
      <alignment horizontal="center"/>
    </xf>
    <xf numFmtId="179" fontId="18" fillId="2" borderId="66" xfId="6" applyNumberFormat="1" applyFont="1" applyFill="1" applyBorder="1" applyAlignment="1">
      <alignment horizontal="center"/>
    </xf>
    <xf numFmtId="180" fontId="7" fillId="0" borderId="46" xfId="5" applyNumberFormat="1" applyFont="1" applyBorder="1"/>
    <xf numFmtId="180" fontId="7" fillId="0" borderId="67" xfId="5" applyNumberFormat="1" applyFont="1" applyBorder="1"/>
    <xf numFmtId="179" fontId="7" fillId="0" borderId="47" xfId="6" applyNumberFormat="1" applyFont="1" applyBorder="1"/>
    <xf numFmtId="179" fontId="7" fillId="0" borderId="68" xfId="6" applyNumberFormat="1" applyFont="1" applyBorder="1"/>
    <xf numFmtId="179" fontId="7" fillId="0" borderId="24" xfId="6" applyNumberFormat="1" applyFont="1" applyBorder="1"/>
    <xf numFmtId="179" fontId="7" fillId="0" borderId="69" xfId="6" applyNumberFormat="1" applyFont="1" applyBorder="1"/>
    <xf numFmtId="0" fontId="4" fillId="0" borderId="0" xfId="0" applyFont="1" applyBorder="1" applyAlignment="1">
      <alignment horizontal="left"/>
    </xf>
    <xf numFmtId="178" fontId="2" fillId="3" borderId="2" xfId="6" applyNumberFormat="1" applyFont="1" applyFill="1" applyBorder="1"/>
    <xf numFmtId="0" fontId="2" fillId="3" borderId="41" xfId="0" applyFont="1" applyFill="1" applyBorder="1" applyAlignment="1">
      <alignment horizontal="center"/>
    </xf>
    <xf numFmtId="178" fontId="2" fillId="3" borderId="70" xfId="6" applyNumberFormat="1" applyFont="1" applyFill="1" applyBorder="1"/>
    <xf numFmtId="178" fontId="2" fillId="3" borderId="71" xfId="6" applyNumberFormat="1" applyFont="1" applyFill="1" applyBorder="1"/>
    <xf numFmtId="176" fontId="2" fillId="3" borderId="70" xfId="5" applyNumberFormat="1" applyFont="1" applyFill="1" applyBorder="1"/>
    <xf numFmtId="0" fontId="7" fillId="3" borderId="46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right"/>
    </xf>
    <xf numFmtId="0" fontId="2" fillId="3" borderId="34" xfId="0" applyFont="1" applyFill="1" applyBorder="1"/>
    <xf numFmtId="178" fontId="2" fillId="3" borderId="44" xfId="6" applyNumberFormat="1" applyFont="1" applyFill="1" applyBorder="1"/>
    <xf numFmtId="176" fontId="2" fillId="3" borderId="72" xfId="5" applyNumberFormat="1" applyFont="1" applyFill="1" applyBorder="1"/>
    <xf numFmtId="178" fontId="4" fillId="0" borderId="12" xfId="6" applyNumberFormat="1" applyFont="1" applyFill="1" applyBorder="1"/>
    <xf numFmtId="178" fontId="4" fillId="0" borderId="29" xfId="6" applyNumberFormat="1" applyFont="1" applyFill="1" applyBorder="1"/>
    <xf numFmtId="179" fontId="4" fillId="0" borderId="22" xfId="0" applyNumberFormat="1" applyFont="1" applyFill="1" applyBorder="1"/>
    <xf numFmtId="38" fontId="7" fillId="3" borderId="8" xfId="6" applyFont="1" applyFill="1" applyBorder="1" applyAlignment="1">
      <alignment horizontal="center"/>
    </xf>
    <xf numFmtId="38" fontId="4" fillId="3" borderId="0" xfId="6" applyFont="1" applyFill="1" applyBorder="1"/>
    <xf numFmtId="38" fontId="4" fillId="3" borderId="73" xfId="6" applyFont="1" applyFill="1" applyBorder="1"/>
    <xf numFmtId="38" fontId="2" fillId="0" borderId="18" xfId="6" applyFont="1" applyBorder="1"/>
    <xf numFmtId="38" fontId="4" fillId="0" borderId="46" xfId="6" applyFont="1" applyBorder="1" applyAlignment="1">
      <alignment horizontal="center"/>
    </xf>
    <xf numFmtId="178" fontId="0" fillId="0" borderId="46" xfId="0" applyNumberFormat="1" applyBorder="1"/>
    <xf numFmtId="178" fontId="4" fillId="0" borderId="46" xfId="6" applyNumberFormat="1" applyFont="1" applyBorder="1"/>
    <xf numFmtId="178" fontId="4" fillId="0" borderId="8" xfId="6" applyNumberFormat="1" applyFont="1" applyFill="1" applyBorder="1"/>
    <xf numFmtId="179" fontId="4" fillId="0" borderId="64" xfId="6" applyNumberFormat="1" applyFont="1" applyBorder="1"/>
    <xf numFmtId="176" fontId="4" fillId="0" borderId="46" xfId="5" applyNumberFormat="1" applyFont="1" applyBorder="1"/>
    <xf numFmtId="176" fontId="4" fillId="0" borderId="8" xfId="5" applyNumberFormat="1" applyFont="1" applyBorder="1"/>
    <xf numFmtId="176" fontId="4" fillId="0" borderId="64" xfId="5" applyNumberFormat="1" applyFont="1" applyBorder="1"/>
    <xf numFmtId="178" fontId="4" fillId="0" borderId="13" xfId="6" applyNumberFormat="1" applyFont="1" applyFill="1" applyBorder="1" applyAlignment="1">
      <alignment horizontal="right"/>
    </xf>
    <xf numFmtId="0" fontId="4" fillId="0" borderId="0" xfId="0" applyFont="1" applyAlignment="1">
      <alignment horizontal="right"/>
    </xf>
    <xf numFmtId="38" fontId="4" fillId="0" borderId="0" xfId="0" applyNumberFormat="1" applyFont="1"/>
    <xf numFmtId="178" fontId="4" fillId="0" borderId="17" xfId="0" applyNumberFormat="1" applyFont="1" applyFill="1" applyBorder="1"/>
    <xf numFmtId="0" fontId="2" fillId="0" borderId="15" xfId="0" applyFont="1" applyBorder="1"/>
    <xf numFmtId="178" fontId="2" fillId="3" borderId="47" xfId="6" applyNumberFormat="1" applyFont="1" applyFill="1" applyBorder="1"/>
    <xf numFmtId="38" fontId="2" fillId="3" borderId="48" xfId="0" applyNumberFormat="1" applyFont="1" applyFill="1" applyBorder="1"/>
    <xf numFmtId="176" fontId="2" fillId="3" borderId="47" xfId="5" applyNumberFormat="1" applyFont="1" applyFill="1" applyBorder="1"/>
    <xf numFmtId="176" fontId="2" fillId="3" borderId="30" xfId="5" applyNumberFormat="1" applyFont="1" applyFill="1" applyBorder="1"/>
    <xf numFmtId="176" fontId="2" fillId="3" borderId="48" xfId="5" applyNumberFormat="1" applyFont="1" applyFill="1" applyBorder="1"/>
    <xf numFmtId="0" fontId="2" fillId="3" borderId="58" xfId="0" applyFont="1" applyFill="1" applyBorder="1" applyAlignment="1">
      <alignment horizontal="right"/>
    </xf>
    <xf numFmtId="0" fontId="4" fillId="3" borderId="34" xfId="0" applyFont="1" applyFill="1" applyBorder="1" applyAlignment="1">
      <alignment horizontal="center"/>
    </xf>
    <xf numFmtId="179" fontId="4" fillId="3" borderId="45" xfId="6" applyNumberFormat="1" applyFont="1" applyFill="1" applyBorder="1"/>
    <xf numFmtId="179" fontId="4" fillId="3" borderId="10" xfId="6" applyNumberFormat="1" applyFont="1" applyFill="1" applyBorder="1"/>
    <xf numFmtId="0" fontId="4" fillId="2" borderId="76" xfId="0" applyFont="1" applyFill="1" applyBorder="1"/>
    <xf numFmtId="0" fontId="4" fillId="4" borderId="32" xfId="0" applyFont="1" applyFill="1" applyBorder="1"/>
    <xf numFmtId="0" fontId="4" fillId="4" borderId="34" xfId="0" applyFont="1" applyFill="1" applyBorder="1"/>
    <xf numFmtId="0" fontId="4" fillId="4" borderId="73" xfId="0" applyFont="1" applyFill="1" applyBorder="1"/>
    <xf numFmtId="0" fontId="4" fillId="2" borderId="46" xfId="0" applyFont="1" applyFill="1" applyBorder="1"/>
    <xf numFmtId="0" fontId="4" fillId="4" borderId="8" xfId="0" applyFont="1" applyFill="1" applyBorder="1"/>
    <xf numFmtId="0" fontId="19" fillId="4" borderId="0" xfId="0" applyFont="1" applyFill="1" applyBorder="1" applyAlignment="1">
      <alignment horizontal="center"/>
    </xf>
    <xf numFmtId="0" fontId="4" fillId="4" borderId="77" xfId="0" applyFont="1" applyFill="1" applyBorder="1"/>
    <xf numFmtId="38" fontId="4" fillId="4" borderId="0" xfId="0" applyNumberFormat="1" applyFont="1" applyFill="1" applyBorder="1"/>
    <xf numFmtId="0" fontId="19" fillId="2" borderId="46" xfId="0" applyFont="1" applyFill="1" applyBorder="1" applyAlignment="1">
      <alignment horizontal="center"/>
    </xf>
    <xf numFmtId="0" fontId="4" fillId="4" borderId="30" xfId="0" applyFont="1" applyFill="1" applyBorder="1"/>
    <xf numFmtId="0" fontId="4" fillId="4" borderId="78" xfId="0" applyFont="1" applyFill="1" applyBorder="1"/>
    <xf numFmtId="38" fontId="4" fillId="2" borderId="46" xfId="0" applyNumberFormat="1" applyFont="1" applyFill="1" applyBorder="1"/>
    <xf numFmtId="0" fontId="4" fillId="3" borderId="76" xfId="0" applyFont="1" applyFill="1" applyBorder="1"/>
    <xf numFmtId="0" fontId="4" fillId="4" borderId="76" xfId="0" applyFont="1" applyFill="1" applyBorder="1"/>
    <xf numFmtId="0" fontId="4" fillId="2" borderId="8" xfId="0" applyFont="1" applyFill="1" applyBorder="1"/>
    <xf numFmtId="0" fontId="19" fillId="3" borderId="0" xfId="0" applyFont="1" applyFill="1" applyBorder="1" applyAlignment="1">
      <alignment horizontal="center"/>
    </xf>
    <xf numFmtId="180" fontId="4" fillId="3" borderId="0" xfId="5" applyNumberFormat="1" applyFont="1" applyFill="1" applyBorder="1"/>
    <xf numFmtId="179" fontId="4" fillId="2" borderId="46" xfId="6" applyNumberFormat="1" applyFont="1" applyFill="1" applyBorder="1"/>
    <xf numFmtId="0" fontId="4" fillId="3" borderId="46" xfId="0" applyFont="1" applyFill="1" applyBorder="1"/>
    <xf numFmtId="0" fontId="19" fillId="4" borderId="46" xfId="0" applyFont="1" applyFill="1" applyBorder="1" applyAlignment="1">
      <alignment horizontal="center"/>
    </xf>
    <xf numFmtId="179" fontId="19" fillId="2" borderId="46" xfId="6" applyNumberFormat="1" applyFont="1" applyFill="1" applyBorder="1" applyAlignment="1">
      <alignment horizontal="center"/>
    </xf>
    <xf numFmtId="179" fontId="19" fillId="3" borderId="46" xfId="6" applyNumberFormat="1" applyFont="1" applyFill="1" applyBorder="1" applyAlignment="1">
      <alignment horizontal="center"/>
    </xf>
    <xf numFmtId="38" fontId="4" fillId="4" borderId="46" xfId="0" applyNumberFormat="1" applyFont="1" applyFill="1" applyBorder="1"/>
    <xf numFmtId="179" fontId="4" fillId="3" borderId="46" xfId="6" applyNumberFormat="1" applyFont="1" applyFill="1" applyBorder="1" applyAlignment="1">
      <alignment horizontal="center"/>
    </xf>
    <xf numFmtId="0" fontId="4" fillId="4" borderId="46" xfId="0" applyFont="1" applyFill="1" applyBorder="1"/>
    <xf numFmtId="179" fontId="4" fillId="3" borderId="46" xfId="6" applyNumberFormat="1" applyFont="1" applyFill="1" applyBorder="1"/>
    <xf numFmtId="0" fontId="4" fillId="4" borderId="47" xfId="0" applyFont="1" applyFill="1" applyBorder="1"/>
    <xf numFmtId="179" fontId="19" fillId="2" borderId="8" xfId="6" applyNumberFormat="1" applyFont="1" applyFill="1" applyBorder="1"/>
    <xf numFmtId="179" fontId="4" fillId="2" borderId="77" xfId="6" applyNumberFormat="1" applyFont="1" applyFill="1" applyBorder="1"/>
    <xf numFmtId="180" fontId="4" fillId="2" borderId="8" xfId="5" applyNumberFormat="1" applyFont="1" applyFill="1" applyBorder="1"/>
    <xf numFmtId="0" fontId="4" fillId="2" borderId="77" xfId="0" applyFont="1" applyFill="1" applyBorder="1"/>
    <xf numFmtId="179" fontId="4" fillId="3" borderId="47" xfId="6" applyNumberFormat="1" applyFont="1" applyFill="1" applyBorder="1"/>
    <xf numFmtId="0" fontId="4" fillId="2" borderId="73" xfId="0" applyFont="1" applyFill="1" applyBorder="1"/>
    <xf numFmtId="179" fontId="4" fillId="2" borderId="47" xfId="6" applyNumberFormat="1" applyFont="1" applyFill="1" applyBorder="1"/>
    <xf numFmtId="179" fontId="4" fillId="2" borderId="30" xfId="6" applyNumberFormat="1" applyFont="1" applyFill="1" applyBorder="1"/>
    <xf numFmtId="0" fontId="4" fillId="2" borderId="78" xfId="0" applyFont="1" applyFill="1" applyBorder="1"/>
    <xf numFmtId="179" fontId="19" fillId="0" borderId="0" xfId="6" applyNumberFormat="1" applyFont="1" applyBorder="1"/>
    <xf numFmtId="179" fontId="19" fillId="0" borderId="0" xfId="6" applyNumberFormat="1" applyFont="1" applyFill="1" applyBorder="1"/>
    <xf numFmtId="0" fontId="19" fillId="0" borderId="0" xfId="0" applyFont="1" applyFill="1"/>
    <xf numFmtId="181" fontId="7" fillId="0" borderId="58" xfId="6" applyNumberFormat="1" applyFont="1" applyBorder="1"/>
    <xf numFmtId="181" fontId="7" fillId="0" borderId="27" xfId="6" applyNumberFormat="1" applyFont="1" applyBorder="1"/>
    <xf numFmtId="181" fontId="7" fillId="0" borderId="79" xfId="6" applyNumberFormat="1" applyFont="1" applyBorder="1"/>
    <xf numFmtId="181" fontId="7" fillId="0" borderId="80" xfId="6" applyNumberFormat="1" applyFont="1" applyBorder="1"/>
    <xf numFmtId="179" fontId="4" fillId="2" borderId="4" xfId="6" applyNumberFormat="1" applyFont="1" applyFill="1" applyBorder="1" applyAlignment="1">
      <alignment horizontal="center"/>
    </xf>
    <xf numFmtId="179" fontId="4" fillId="2" borderId="6" xfId="6" applyNumberFormat="1" applyFont="1" applyFill="1" applyBorder="1" applyAlignment="1">
      <alignment horizontal="center"/>
    </xf>
    <xf numFmtId="0" fontId="4" fillId="0" borderId="13" xfId="5" applyNumberFormat="1" applyFont="1" applyFill="1" applyBorder="1"/>
    <xf numFmtId="0" fontId="4" fillId="0" borderId="51" xfId="5" applyNumberFormat="1" applyFont="1" applyFill="1" applyBorder="1"/>
    <xf numFmtId="0" fontId="4" fillId="0" borderId="14" xfId="5" applyNumberFormat="1" applyFont="1" applyBorder="1"/>
    <xf numFmtId="0" fontId="4" fillId="0" borderId="13" xfId="5" applyNumberFormat="1" applyFont="1" applyBorder="1"/>
    <xf numFmtId="0" fontId="4" fillId="0" borderId="17" xfId="5" applyNumberFormat="1" applyFont="1" applyBorder="1"/>
    <xf numFmtId="0" fontId="4" fillId="0" borderId="46" xfId="5" applyNumberFormat="1" applyFont="1" applyBorder="1"/>
    <xf numFmtId="181" fontId="7" fillId="0" borderId="0" xfId="6" applyNumberFormat="1" applyFont="1" applyBorder="1"/>
    <xf numFmtId="0" fontId="4" fillId="0" borderId="47" xfId="0" applyFont="1" applyBorder="1"/>
    <xf numFmtId="38" fontId="4" fillId="2" borderId="7" xfId="6" applyFont="1" applyFill="1" applyBorder="1" applyAlignment="1">
      <alignment horizontal="right"/>
    </xf>
    <xf numFmtId="38" fontId="4" fillId="0" borderId="39" xfId="6" applyFont="1" applyBorder="1" applyAlignment="1">
      <alignment horizontal="right"/>
    </xf>
    <xf numFmtId="38" fontId="4" fillId="0" borderId="13" xfId="6" applyFont="1" applyFill="1" applyBorder="1"/>
    <xf numFmtId="38" fontId="4" fillId="0" borderId="20" xfId="6" applyFont="1" applyFill="1" applyBorder="1"/>
    <xf numFmtId="38" fontId="4" fillId="0" borderId="47" xfId="6" applyFont="1" applyFill="1" applyBorder="1"/>
    <xf numFmtId="38" fontId="4" fillId="0" borderId="14" xfId="6" applyFont="1" applyBorder="1"/>
    <xf numFmtId="38" fontId="4" fillId="0" borderId="13" xfId="6" applyFont="1" applyBorder="1"/>
    <xf numFmtId="38" fontId="4" fillId="0" borderId="17" xfId="6" applyFont="1" applyBorder="1"/>
    <xf numFmtId="179" fontId="4" fillId="0" borderId="14" xfId="6" applyNumberFormat="1" applyFont="1" applyBorder="1"/>
    <xf numFmtId="179" fontId="4" fillId="0" borderId="17" xfId="6" applyNumberFormat="1" applyFont="1" applyBorder="1"/>
    <xf numFmtId="38" fontId="4" fillId="0" borderId="0" xfId="6" applyFont="1" applyFill="1" applyBorder="1"/>
    <xf numFmtId="180" fontId="4" fillId="0" borderId="0" xfId="5" applyNumberFormat="1" applyFont="1" applyFill="1" applyBorder="1"/>
    <xf numFmtId="0" fontId="4" fillId="0" borderId="47" xfId="0" applyFont="1" applyFill="1" applyBorder="1"/>
    <xf numFmtId="0" fontId="4" fillId="0" borderId="47" xfId="0" applyFont="1" applyFill="1" applyBorder="1" applyAlignment="1">
      <alignment horizontal="center"/>
    </xf>
    <xf numFmtId="179" fontId="4" fillId="0" borderId="47" xfId="0" applyNumberFormat="1" applyFont="1" applyFill="1" applyBorder="1"/>
    <xf numFmtId="176" fontId="4" fillId="0" borderId="30" xfId="5" applyNumberFormat="1" applyFont="1" applyFill="1" applyBorder="1"/>
    <xf numFmtId="176" fontId="4" fillId="0" borderId="48" xfId="5" applyNumberFormat="1" applyFont="1" applyFill="1" applyBorder="1"/>
    <xf numFmtId="0" fontId="4" fillId="0" borderId="13" xfId="0" applyFont="1" applyFill="1" applyBorder="1"/>
    <xf numFmtId="179" fontId="4" fillId="0" borderId="13" xfId="0" applyNumberFormat="1" applyFont="1" applyFill="1" applyBorder="1"/>
    <xf numFmtId="178" fontId="4" fillId="0" borderId="12" xfId="0" applyNumberFormat="1" applyFont="1" applyFill="1" applyBorder="1"/>
    <xf numFmtId="178" fontId="4" fillId="0" borderId="29" xfId="0" applyNumberFormat="1" applyFont="1" applyFill="1" applyBorder="1"/>
    <xf numFmtId="180" fontId="4" fillId="3" borderId="46" xfId="5" applyNumberFormat="1" applyFont="1" applyFill="1" applyBorder="1"/>
    <xf numFmtId="179" fontId="19" fillId="2" borderId="8" xfId="6" applyNumberFormat="1" applyFont="1" applyFill="1" applyBorder="1" applyAlignment="1">
      <alignment horizontal="center"/>
    </xf>
    <xf numFmtId="0" fontId="4" fillId="2" borderId="32" xfId="0" applyFont="1" applyFill="1" applyBorder="1"/>
    <xf numFmtId="178" fontId="4" fillId="5" borderId="8" xfId="6" applyNumberFormat="1" applyFont="1" applyFill="1" applyBorder="1"/>
    <xf numFmtId="178" fontId="4" fillId="0" borderId="38" xfId="6" applyNumberFormat="1" applyFont="1" applyFill="1" applyBorder="1"/>
    <xf numFmtId="0" fontId="4" fillId="0" borderId="12" xfId="0" applyFont="1" applyFill="1" applyBorder="1" applyAlignment="1">
      <alignment horizontal="right"/>
    </xf>
    <xf numFmtId="179" fontId="4" fillId="0" borderId="23" xfId="0" applyNumberFormat="1" applyFont="1" applyFill="1" applyBorder="1"/>
    <xf numFmtId="0" fontId="4" fillId="6" borderId="12" xfId="0" applyFont="1" applyFill="1" applyBorder="1"/>
    <xf numFmtId="0" fontId="4" fillId="6" borderId="13" xfId="0" applyFont="1" applyFill="1" applyBorder="1" applyAlignment="1">
      <alignment horizontal="center"/>
    </xf>
    <xf numFmtId="178" fontId="4" fillId="6" borderId="13" xfId="6" applyNumberFormat="1" applyFont="1" applyFill="1" applyBorder="1"/>
    <xf numFmtId="38" fontId="4" fillId="6" borderId="23" xfId="0" applyNumberFormat="1" applyFont="1" applyFill="1" applyBorder="1"/>
    <xf numFmtId="176" fontId="4" fillId="6" borderId="13" xfId="5" applyNumberFormat="1" applyFont="1" applyFill="1" applyBorder="1"/>
    <xf numFmtId="176" fontId="4" fillId="6" borderId="12" xfId="5" applyNumberFormat="1" applyFont="1" applyFill="1" applyBorder="1"/>
    <xf numFmtId="176" fontId="4" fillId="6" borderId="23" xfId="5" applyNumberFormat="1" applyFont="1" applyFill="1" applyBorder="1"/>
    <xf numFmtId="38" fontId="4" fillId="6" borderId="13" xfId="6" applyFont="1" applyFill="1" applyBorder="1"/>
    <xf numFmtId="38" fontId="2" fillId="6" borderId="33" xfId="6" applyFont="1" applyFill="1" applyBorder="1"/>
    <xf numFmtId="38" fontId="4" fillId="6" borderId="74" xfId="6" applyFont="1" applyFill="1" applyBorder="1"/>
    <xf numFmtId="38" fontId="4" fillId="6" borderId="75" xfId="6" applyFont="1" applyFill="1" applyBorder="1" applyAlignment="1">
      <alignment horizontal="center"/>
    </xf>
    <xf numFmtId="178" fontId="0" fillId="6" borderId="75" xfId="0" applyNumberFormat="1" applyFill="1" applyBorder="1"/>
    <xf numFmtId="178" fontId="4" fillId="6" borderId="33" xfId="6" applyNumberFormat="1" applyFont="1" applyFill="1" applyBorder="1"/>
    <xf numFmtId="179" fontId="4" fillId="6" borderId="59" xfId="6" applyNumberFormat="1" applyFont="1" applyFill="1" applyBorder="1"/>
    <xf numFmtId="176" fontId="4" fillId="6" borderId="75" xfId="5" applyNumberFormat="1" applyFont="1" applyFill="1" applyBorder="1"/>
    <xf numFmtId="176" fontId="4" fillId="6" borderId="33" xfId="5" applyNumberFormat="1" applyFont="1" applyFill="1" applyBorder="1"/>
    <xf numFmtId="176" fontId="4" fillId="6" borderId="59" xfId="5" applyNumberFormat="1" applyFont="1" applyFill="1" applyBorder="1"/>
    <xf numFmtId="0" fontId="4" fillId="6" borderId="75" xfId="5" applyNumberFormat="1" applyFont="1" applyFill="1" applyBorder="1"/>
  </cellXfs>
  <cellStyles count="7">
    <cellStyle name="Header1" xfId="1" xr:uid="{00000000-0005-0000-0000-000000000000}"/>
    <cellStyle name="Header2" xfId="2" xr:uid="{00000000-0005-0000-0000-000001000000}"/>
    <cellStyle name="PSChar" xfId="3" xr:uid="{00000000-0005-0000-0000-000002000000}"/>
    <cellStyle name="PSHeading" xfId="4" xr:uid="{00000000-0005-0000-0000-000003000000}"/>
    <cellStyle name="パーセント" xfId="5" builtinId="5"/>
    <cellStyle name="桁区切り" xfId="6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161925</xdr:colOff>
      <xdr:row>12</xdr:row>
      <xdr:rowOff>85725</xdr:rowOff>
    </xdr:from>
    <xdr:to>
      <xdr:col>32</xdr:col>
      <xdr:colOff>533400</xdr:colOff>
      <xdr:row>14</xdr:row>
      <xdr:rowOff>123825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64FC134-3F52-4A43-8B62-D863CAEB0474}"/>
            </a:ext>
          </a:extLst>
        </xdr:cNvPr>
        <xdr:cNvSpPr txBox="1">
          <a:spLocks noChangeArrowheads="1"/>
        </xdr:cNvSpPr>
      </xdr:nvSpPr>
      <xdr:spPr bwMode="auto">
        <a:xfrm>
          <a:off x="23107650" y="2028825"/>
          <a:ext cx="3028950" cy="400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22860" rIns="0" bIns="0" anchor="t" upright="1"/>
        <a:lstStyle/>
        <a:p>
          <a:pPr algn="l" rtl="0">
            <a:defRPr sz="1000"/>
          </a:pPr>
          <a:r>
            <a:rPr lang="ja-JP" altLang="en-US" sz="1600" b="1" i="0" strike="noStrike">
              <a:solidFill>
                <a:srgbClr val="000000"/>
              </a:solidFill>
              <a:latin typeface="HG丸ｺﾞｼｯｸM-PRO"/>
              <a:ea typeface="HG丸ｺﾞｼｯｸM-PRO"/>
            </a:rPr>
            <a:t>　主な資産・負債の動き</a:t>
          </a:r>
        </a:p>
      </xdr:txBody>
    </xdr:sp>
    <xdr:clientData/>
  </xdr:twoCellAnchor>
  <xdr:twoCellAnchor>
    <xdr:from>
      <xdr:col>30</xdr:col>
      <xdr:colOff>257175</xdr:colOff>
      <xdr:row>43</xdr:row>
      <xdr:rowOff>152400</xdr:rowOff>
    </xdr:from>
    <xdr:to>
      <xdr:col>32</xdr:col>
      <xdr:colOff>409575</xdr:colOff>
      <xdr:row>46</xdr:row>
      <xdr:rowOff>0</xdr:rowOff>
    </xdr:to>
    <xdr:sp macro="" textlink="">
      <xdr:nvSpPr>
        <xdr:cNvPr id="3" name="Oval 22">
          <a:extLst>
            <a:ext uri="{FF2B5EF4-FFF2-40B4-BE49-F238E27FC236}">
              <a16:creationId xmlns:a16="http://schemas.microsoft.com/office/drawing/2014/main" id="{1CCD32B5-1E82-45D9-B5BA-1EFE029756CC}"/>
            </a:ext>
          </a:extLst>
        </xdr:cNvPr>
        <xdr:cNvSpPr>
          <a:spLocks noChangeArrowheads="1"/>
        </xdr:cNvSpPr>
      </xdr:nvSpPr>
      <xdr:spPr bwMode="auto">
        <a:xfrm>
          <a:off x="24507825" y="7391400"/>
          <a:ext cx="1504950" cy="3619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238125</xdr:colOff>
      <xdr:row>52</xdr:row>
      <xdr:rowOff>142875</xdr:rowOff>
    </xdr:from>
    <xdr:to>
      <xdr:col>30</xdr:col>
      <xdr:colOff>228600</xdr:colOff>
      <xdr:row>55</xdr:row>
      <xdr:rowOff>38100</xdr:rowOff>
    </xdr:to>
    <xdr:sp macro="" textlink="">
      <xdr:nvSpPr>
        <xdr:cNvPr id="4" name="Oval 23">
          <a:extLst>
            <a:ext uri="{FF2B5EF4-FFF2-40B4-BE49-F238E27FC236}">
              <a16:creationId xmlns:a16="http://schemas.microsoft.com/office/drawing/2014/main" id="{D7842724-03BE-4078-BCFA-A724670CF852}"/>
            </a:ext>
          </a:extLst>
        </xdr:cNvPr>
        <xdr:cNvSpPr>
          <a:spLocks noChangeArrowheads="1"/>
        </xdr:cNvSpPr>
      </xdr:nvSpPr>
      <xdr:spPr bwMode="auto">
        <a:xfrm>
          <a:off x="23507700" y="8601075"/>
          <a:ext cx="971550" cy="4191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</xdr:col>
      <xdr:colOff>647700</xdr:colOff>
      <xdr:row>62</xdr:row>
      <xdr:rowOff>123825</xdr:rowOff>
    </xdr:from>
    <xdr:to>
      <xdr:col>18</xdr:col>
      <xdr:colOff>762000</xdr:colOff>
      <xdr:row>65</xdr:row>
      <xdr:rowOff>47625</xdr:rowOff>
    </xdr:to>
    <xdr:sp macro="" textlink="">
      <xdr:nvSpPr>
        <xdr:cNvPr id="5" name="AutoShape 24">
          <a:extLst>
            <a:ext uri="{FF2B5EF4-FFF2-40B4-BE49-F238E27FC236}">
              <a16:creationId xmlns:a16="http://schemas.microsoft.com/office/drawing/2014/main" id="{9581C2BE-3528-416D-9DBB-EC5AC3D37EE9}"/>
            </a:ext>
          </a:extLst>
        </xdr:cNvPr>
        <xdr:cNvSpPr>
          <a:spLocks noChangeArrowheads="1"/>
        </xdr:cNvSpPr>
      </xdr:nvSpPr>
      <xdr:spPr bwMode="auto">
        <a:xfrm>
          <a:off x="15982950" y="10277475"/>
          <a:ext cx="904875" cy="466725"/>
        </a:xfrm>
        <a:prstGeom prst="wedgeRoundRectCallout">
          <a:avLst>
            <a:gd name="adj1" fmla="val -38731"/>
            <a:gd name="adj2" fmla="val 127778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経常利益の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30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％</a:t>
          </a:r>
          <a:endParaRPr lang="en-US" altLang="ja-JP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showGridLines="0" showRowColHeaders="0" showZeros="0" showOutlineSymbols="0" topLeftCell="B1" zoomScaleNormal="255" zoomScaleSheetLayoutView="4" workbookViewId="0"/>
  </sheetViews>
  <sheetFormatPr defaultRowHeight="13.5" x14ac:dyDescent="0.15"/>
  <sheetData/>
  <phoneticPr fontId="6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B1FC3-72C8-4409-8AB0-11415A2B072B}">
  <sheetPr>
    <pageSetUpPr fitToPage="1"/>
  </sheetPr>
  <dimension ref="A1:EX147"/>
  <sheetViews>
    <sheetView tabSelected="1" zoomScale="70" zoomScaleNormal="70" workbookViewId="0">
      <pane xSplit="6" ySplit="3" topLeftCell="N4" activePane="bottomRight" state="frozen"/>
      <selection activeCell="H34" sqref="H34"/>
      <selection pane="topRight" activeCell="H34" sqref="H34"/>
      <selection pane="bottomLeft" activeCell="H34" sqref="H34"/>
      <selection pane="bottomRight" activeCell="E53" sqref="E53"/>
    </sheetView>
  </sheetViews>
  <sheetFormatPr defaultColWidth="8.875" defaultRowHeight="13.5" x14ac:dyDescent="0.15"/>
  <cols>
    <col min="1" max="1" width="3" style="3" customWidth="1"/>
    <col min="2" max="2" width="4.375" style="1" customWidth="1"/>
    <col min="3" max="3" width="4.375" style="3" bestFit="1" customWidth="1"/>
    <col min="4" max="4" width="3.375" style="1" customWidth="1"/>
    <col min="5" max="5" width="66.125" style="3" customWidth="1"/>
    <col min="6" max="6" width="4.25" style="4" customWidth="1"/>
    <col min="7" max="7" width="11.25" style="3" bestFit="1" customWidth="1"/>
    <col min="8" max="9" width="10.375" style="3" bestFit="1" customWidth="1"/>
    <col min="10" max="10" width="9.625" style="3" customWidth="1"/>
    <col min="11" max="11" width="10.375" style="3" bestFit="1" customWidth="1"/>
    <col min="12" max="12" width="11.125" style="3" customWidth="1"/>
    <col min="13" max="16" width="10.375" style="3" bestFit="1" customWidth="1"/>
    <col min="17" max="17" width="11.125" style="3" bestFit="1" customWidth="1"/>
    <col min="18" max="18" width="10.375" style="3" bestFit="1" customWidth="1"/>
    <col min="19" max="19" width="10.375" style="3" customWidth="1"/>
    <col min="20" max="20" width="10.125" style="3" customWidth="1"/>
    <col min="21" max="21" width="10" style="5" customWidth="1"/>
    <col min="22" max="24" width="8.875" style="6" customWidth="1"/>
    <col min="25" max="25" width="9.5" style="6" bestFit="1" customWidth="1"/>
    <col min="26" max="26" width="8.875" style="6" customWidth="1"/>
    <col min="27" max="27" width="11.125" style="6" customWidth="1"/>
    <col min="28" max="28" width="2.875" style="6" customWidth="1"/>
    <col min="29" max="29" width="4.25" style="206" customWidth="1"/>
    <col min="30" max="30" width="12.875" style="208" customWidth="1"/>
    <col min="31" max="31" width="8.875" style="208" customWidth="1"/>
    <col min="32" max="32" width="8.875" style="209" customWidth="1"/>
    <col min="33" max="256" width="8.875" style="3"/>
    <col min="257" max="257" width="3" style="3" customWidth="1"/>
    <col min="258" max="258" width="4.375" style="3" customWidth="1"/>
    <col min="259" max="259" width="4.375" style="3" bestFit="1" customWidth="1"/>
    <col min="260" max="260" width="3.375" style="3" customWidth="1"/>
    <col min="261" max="261" width="66.125" style="3" customWidth="1"/>
    <col min="262" max="262" width="4.25" style="3" customWidth="1"/>
    <col min="263" max="263" width="11.25" style="3" bestFit="1" customWidth="1"/>
    <col min="264" max="265" width="10.375" style="3" bestFit="1" customWidth="1"/>
    <col min="266" max="266" width="9.625" style="3" customWidth="1"/>
    <col min="267" max="267" width="10.375" style="3" bestFit="1" customWidth="1"/>
    <col min="268" max="268" width="11.125" style="3" customWidth="1"/>
    <col min="269" max="272" width="10.375" style="3" bestFit="1" customWidth="1"/>
    <col min="273" max="273" width="11.125" style="3" bestFit="1" customWidth="1"/>
    <col min="274" max="274" width="10.375" style="3" bestFit="1" customWidth="1"/>
    <col min="275" max="275" width="10.375" style="3" customWidth="1"/>
    <col min="276" max="276" width="10.125" style="3" customWidth="1"/>
    <col min="277" max="277" width="10" style="3" customWidth="1"/>
    <col min="278" max="280" width="8.875" style="3"/>
    <col min="281" max="281" width="9.5" style="3" bestFit="1" customWidth="1"/>
    <col min="282" max="282" width="8.875" style="3"/>
    <col min="283" max="283" width="11.125" style="3" customWidth="1"/>
    <col min="284" max="284" width="2.875" style="3" customWidth="1"/>
    <col min="285" max="285" width="4.25" style="3" customWidth="1"/>
    <col min="286" max="286" width="12.875" style="3" customWidth="1"/>
    <col min="287" max="512" width="8.875" style="3"/>
    <col min="513" max="513" width="3" style="3" customWidth="1"/>
    <col min="514" max="514" width="4.375" style="3" customWidth="1"/>
    <col min="515" max="515" width="4.375" style="3" bestFit="1" customWidth="1"/>
    <col min="516" max="516" width="3.375" style="3" customWidth="1"/>
    <col min="517" max="517" width="66.125" style="3" customWidth="1"/>
    <col min="518" max="518" width="4.25" style="3" customWidth="1"/>
    <col min="519" max="519" width="11.25" style="3" bestFit="1" customWidth="1"/>
    <col min="520" max="521" width="10.375" style="3" bestFit="1" customWidth="1"/>
    <col min="522" max="522" width="9.625" style="3" customWidth="1"/>
    <col min="523" max="523" width="10.375" style="3" bestFit="1" customWidth="1"/>
    <col min="524" max="524" width="11.125" style="3" customWidth="1"/>
    <col min="525" max="528" width="10.375" style="3" bestFit="1" customWidth="1"/>
    <col min="529" max="529" width="11.125" style="3" bestFit="1" customWidth="1"/>
    <col min="530" max="530" width="10.375" style="3" bestFit="1" customWidth="1"/>
    <col min="531" max="531" width="10.375" style="3" customWidth="1"/>
    <col min="532" max="532" width="10.125" style="3" customWidth="1"/>
    <col min="533" max="533" width="10" style="3" customWidth="1"/>
    <col min="534" max="536" width="8.875" style="3"/>
    <col min="537" max="537" width="9.5" style="3" bestFit="1" customWidth="1"/>
    <col min="538" max="538" width="8.875" style="3"/>
    <col min="539" max="539" width="11.125" style="3" customWidth="1"/>
    <col min="540" max="540" width="2.875" style="3" customWidth="1"/>
    <col min="541" max="541" width="4.25" style="3" customWidth="1"/>
    <col min="542" max="542" width="12.875" style="3" customWidth="1"/>
    <col min="543" max="768" width="8.875" style="3"/>
    <col min="769" max="769" width="3" style="3" customWidth="1"/>
    <col min="770" max="770" width="4.375" style="3" customWidth="1"/>
    <col min="771" max="771" width="4.375" style="3" bestFit="1" customWidth="1"/>
    <col min="772" max="772" width="3.375" style="3" customWidth="1"/>
    <col min="773" max="773" width="66.125" style="3" customWidth="1"/>
    <col min="774" max="774" width="4.25" style="3" customWidth="1"/>
    <col min="775" max="775" width="11.25" style="3" bestFit="1" customWidth="1"/>
    <col min="776" max="777" width="10.375" style="3" bestFit="1" customWidth="1"/>
    <col min="778" max="778" width="9.625" style="3" customWidth="1"/>
    <col min="779" max="779" width="10.375" style="3" bestFit="1" customWidth="1"/>
    <col min="780" max="780" width="11.125" style="3" customWidth="1"/>
    <col min="781" max="784" width="10.375" style="3" bestFit="1" customWidth="1"/>
    <col min="785" max="785" width="11.125" style="3" bestFit="1" customWidth="1"/>
    <col min="786" max="786" width="10.375" style="3" bestFit="1" customWidth="1"/>
    <col min="787" max="787" width="10.375" style="3" customWidth="1"/>
    <col min="788" max="788" width="10.125" style="3" customWidth="1"/>
    <col min="789" max="789" width="10" style="3" customWidth="1"/>
    <col min="790" max="792" width="8.875" style="3"/>
    <col min="793" max="793" width="9.5" style="3" bestFit="1" customWidth="1"/>
    <col min="794" max="794" width="8.875" style="3"/>
    <col min="795" max="795" width="11.125" style="3" customWidth="1"/>
    <col min="796" max="796" width="2.875" style="3" customWidth="1"/>
    <col min="797" max="797" width="4.25" style="3" customWidth="1"/>
    <col min="798" max="798" width="12.875" style="3" customWidth="1"/>
    <col min="799" max="1024" width="8.875" style="3"/>
    <col min="1025" max="1025" width="3" style="3" customWidth="1"/>
    <col min="1026" max="1026" width="4.375" style="3" customWidth="1"/>
    <col min="1027" max="1027" width="4.375" style="3" bestFit="1" customWidth="1"/>
    <col min="1028" max="1028" width="3.375" style="3" customWidth="1"/>
    <col min="1029" max="1029" width="66.125" style="3" customWidth="1"/>
    <col min="1030" max="1030" width="4.25" style="3" customWidth="1"/>
    <col min="1031" max="1031" width="11.25" style="3" bestFit="1" customWidth="1"/>
    <col min="1032" max="1033" width="10.375" style="3" bestFit="1" customWidth="1"/>
    <col min="1034" max="1034" width="9.625" style="3" customWidth="1"/>
    <col min="1035" max="1035" width="10.375" style="3" bestFit="1" customWidth="1"/>
    <col min="1036" max="1036" width="11.125" style="3" customWidth="1"/>
    <col min="1037" max="1040" width="10.375" style="3" bestFit="1" customWidth="1"/>
    <col min="1041" max="1041" width="11.125" style="3" bestFit="1" customWidth="1"/>
    <col min="1042" max="1042" width="10.375" style="3" bestFit="1" customWidth="1"/>
    <col min="1043" max="1043" width="10.375" style="3" customWidth="1"/>
    <col min="1044" max="1044" width="10.125" style="3" customWidth="1"/>
    <col min="1045" max="1045" width="10" style="3" customWidth="1"/>
    <col min="1046" max="1048" width="8.875" style="3"/>
    <col min="1049" max="1049" width="9.5" style="3" bestFit="1" customWidth="1"/>
    <col min="1050" max="1050" width="8.875" style="3"/>
    <col min="1051" max="1051" width="11.125" style="3" customWidth="1"/>
    <col min="1052" max="1052" width="2.875" style="3" customWidth="1"/>
    <col min="1053" max="1053" width="4.25" style="3" customWidth="1"/>
    <col min="1054" max="1054" width="12.875" style="3" customWidth="1"/>
    <col min="1055" max="1280" width="8.875" style="3"/>
    <col min="1281" max="1281" width="3" style="3" customWidth="1"/>
    <col min="1282" max="1282" width="4.375" style="3" customWidth="1"/>
    <col min="1283" max="1283" width="4.375" style="3" bestFit="1" customWidth="1"/>
    <col min="1284" max="1284" width="3.375" style="3" customWidth="1"/>
    <col min="1285" max="1285" width="66.125" style="3" customWidth="1"/>
    <col min="1286" max="1286" width="4.25" style="3" customWidth="1"/>
    <col min="1287" max="1287" width="11.25" style="3" bestFit="1" customWidth="1"/>
    <col min="1288" max="1289" width="10.375" style="3" bestFit="1" customWidth="1"/>
    <col min="1290" max="1290" width="9.625" style="3" customWidth="1"/>
    <col min="1291" max="1291" width="10.375" style="3" bestFit="1" customWidth="1"/>
    <col min="1292" max="1292" width="11.125" style="3" customWidth="1"/>
    <col min="1293" max="1296" width="10.375" style="3" bestFit="1" customWidth="1"/>
    <col min="1297" max="1297" width="11.125" style="3" bestFit="1" customWidth="1"/>
    <col min="1298" max="1298" width="10.375" style="3" bestFit="1" customWidth="1"/>
    <col min="1299" max="1299" width="10.375" style="3" customWidth="1"/>
    <col min="1300" max="1300" width="10.125" style="3" customWidth="1"/>
    <col min="1301" max="1301" width="10" style="3" customWidth="1"/>
    <col min="1302" max="1304" width="8.875" style="3"/>
    <col min="1305" max="1305" width="9.5" style="3" bestFit="1" customWidth="1"/>
    <col min="1306" max="1306" width="8.875" style="3"/>
    <col min="1307" max="1307" width="11.125" style="3" customWidth="1"/>
    <col min="1308" max="1308" width="2.875" style="3" customWidth="1"/>
    <col min="1309" max="1309" width="4.25" style="3" customWidth="1"/>
    <col min="1310" max="1310" width="12.875" style="3" customWidth="1"/>
    <col min="1311" max="1536" width="8.875" style="3"/>
    <col min="1537" max="1537" width="3" style="3" customWidth="1"/>
    <col min="1538" max="1538" width="4.375" style="3" customWidth="1"/>
    <col min="1539" max="1539" width="4.375" style="3" bestFit="1" customWidth="1"/>
    <col min="1540" max="1540" width="3.375" style="3" customWidth="1"/>
    <col min="1541" max="1541" width="66.125" style="3" customWidth="1"/>
    <col min="1542" max="1542" width="4.25" style="3" customWidth="1"/>
    <col min="1543" max="1543" width="11.25" style="3" bestFit="1" customWidth="1"/>
    <col min="1544" max="1545" width="10.375" style="3" bestFit="1" customWidth="1"/>
    <col min="1546" max="1546" width="9.625" style="3" customWidth="1"/>
    <col min="1547" max="1547" width="10.375" style="3" bestFit="1" customWidth="1"/>
    <col min="1548" max="1548" width="11.125" style="3" customWidth="1"/>
    <col min="1549" max="1552" width="10.375" style="3" bestFit="1" customWidth="1"/>
    <col min="1553" max="1553" width="11.125" style="3" bestFit="1" customWidth="1"/>
    <col min="1554" max="1554" width="10.375" style="3" bestFit="1" customWidth="1"/>
    <col min="1555" max="1555" width="10.375" style="3" customWidth="1"/>
    <col min="1556" max="1556" width="10.125" style="3" customWidth="1"/>
    <col min="1557" max="1557" width="10" style="3" customWidth="1"/>
    <col min="1558" max="1560" width="8.875" style="3"/>
    <col min="1561" max="1561" width="9.5" style="3" bestFit="1" customWidth="1"/>
    <col min="1562" max="1562" width="8.875" style="3"/>
    <col min="1563" max="1563" width="11.125" style="3" customWidth="1"/>
    <col min="1564" max="1564" width="2.875" style="3" customWidth="1"/>
    <col min="1565" max="1565" width="4.25" style="3" customWidth="1"/>
    <col min="1566" max="1566" width="12.875" style="3" customWidth="1"/>
    <col min="1567" max="1792" width="8.875" style="3"/>
    <col min="1793" max="1793" width="3" style="3" customWidth="1"/>
    <col min="1794" max="1794" width="4.375" style="3" customWidth="1"/>
    <col min="1795" max="1795" width="4.375" style="3" bestFit="1" customWidth="1"/>
    <col min="1796" max="1796" width="3.375" style="3" customWidth="1"/>
    <col min="1797" max="1797" width="66.125" style="3" customWidth="1"/>
    <col min="1798" max="1798" width="4.25" style="3" customWidth="1"/>
    <col min="1799" max="1799" width="11.25" style="3" bestFit="1" customWidth="1"/>
    <col min="1800" max="1801" width="10.375" style="3" bestFit="1" customWidth="1"/>
    <col min="1802" max="1802" width="9.625" style="3" customWidth="1"/>
    <col min="1803" max="1803" width="10.375" style="3" bestFit="1" customWidth="1"/>
    <col min="1804" max="1804" width="11.125" style="3" customWidth="1"/>
    <col min="1805" max="1808" width="10.375" style="3" bestFit="1" customWidth="1"/>
    <col min="1809" max="1809" width="11.125" style="3" bestFit="1" customWidth="1"/>
    <col min="1810" max="1810" width="10.375" style="3" bestFit="1" customWidth="1"/>
    <col min="1811" max="1811" width="10.375" style="3" customWidth="1"/>
    <col min="1812" max="1812" width="10.125" style="3" customWidth="1"/>
    <col min="1813" max="1813" width="10" style="3" customWidth="1"/>
    <col min="1814" max="1816" width="8.875" style="3"/>
    <col min="1817" max="1817" width="9.5" style="3" bestFit="1" customWidth="1"/>
    <col min="1818" max="1818" width="8.875" style="3"/>
    <col min="1819" max="1819" width="11.125" style="3" customWidth="1"/>
    <col min="1820" max="1820" width="2.875" style="3" customWidth="1"/>
    <col min="1821" max="1821" width="4.25" style="3" customWidth="1"/>
    <col min="1822" max="1822" width="12.875" style="3" customWidth="1"/>
    <col min="1823" max="2048" width="8.875" style="3"/>
    <col min="2049" max="2049" width="3" style="3" customWidth="1"/>
    <col min="2050" max="2050" width="4.375" style="3" customWidth="1"/>
    <col min="2051" max="2051" width="4.375" style="3" bestFit="1" customWidth="1"/>
    <col min="2052" max="2052" width="3.375" style="3" customWidth="1"/>
    <col min="2053" max="2053" width="66.125" style="3" customWidth="1"/>
    <col min="2054" max="2054" width="4.25" style="3" customWidth="1"/>
    <col min="2055" max="2055" width="11.25" style="3" bestFit="1" customWidth="1"/>
    <col min="2056" max="2057" width="10.375" style="3" bestFit="1" customWidth="1"/>
    <col min="2058" max="2058" width="9.625" style="3" customWidth="1"/>
    <col min="2059" max="2059" width="10.375" style="3" bestFit="1" customWidth="1"/>
    <col min="2060" max="2060" width="11.125" style="3" customWidth="1"/>
    <col min="2061" max="2064" width="10.375" style="3" bestFit="1" customWidth="1"/>
    <col min="2065" max="2065" width="11.125" style="3" bestFit="1" customWidth="1"/>
    <col min="2066" max="2066" width="10.375" style="3" bestFit="1" customWidth="1"/>
    <col min="2067" max="2067" width="10.375" style="3" customWidth="1"/>
    <col min="2068" max="2068" width="10.125" style="3" customWidth="1"/>
    <col min="2069" max="2069" width="10" style="3" customWidth="1"/>
    <col min="2070" max="2072" width="8.875" style="3"/>
    <col min="2073" max="2073" width="9.5" style="3" bestFit="1" customWidth="1"/>
    <col min="2074" max="2074" width="8.875" style="3"/>
    <col min="2075" max="2075" width="11.125" style="3" customWidth="1"/>
    <col min="2076" max="2076" width="2.875" style="3" customWidth="1"/>
    <col min="2077" max="2077" width="4.25" style="3" customWidth="1"/>
    <col min="2078" max="2078" width="12.875" style="3" customWidth="1"/>
    <col min="2079" max="2304" width="8.875" style="3"/>
    <col min="2305" max="2305" width="3" style="3" customWidth="1"/>
    <col min="2306" max="2306" width="4.375" style="3" customWidth="1"/>
    <col min="2307" max="2307" width="4.375" style="3" bestFit="1" customWidth="1"/>
    <col min="2308" max="2308" width="3.375" style="3" customWidth="1"/>
    <col min="2309" max="2309" width="66.125" style="3" customWidth="1"/>
    <col min="2310" max="2310" width="4.25" style="3" customWidth="1"/>
    <col min="2311" max="2311" width="11.25" style="3" bestFit="1" customWidth="1"/>
    <col min="2312" max="2313" width="10.375" style="3" bestFit="1" customWidth="1"/>
    <col min="2314" max="2314" width="9.625" style="3" customWidth="1"/>
    <col min="2315" max="2315" width="10.375" style="3" bestFit="1" customWidth="1"/>
    <col min="2316" max="2316" width="11.125" style="3" customWidth="1"/>
    <col min="2317" max="2320" width="10.375" style="3" bestFit="1" customWidth="1"/>
    <col min="2321" max="2321" width="11.125" style="3" bestFit="1" customWidth="1"/>
    <col min="2322" max="2322" width="10.375" style="3" bestFit="1" customWidth="1"/>
    <col min="2323" max="2323" width="10.375" style="3" customWidth="1"/>
    <col min="2324" max="2324" width="10.125" style="3" customWidth="1"/>
    <col min="2325" max="2325" width="10" style="3" customWidth="1"/>
    <col min="2326" max="2328" width="8.875" style="3"/>
    <col min="2329" max="2329" width="9.5" style="3" bestFit="1" customWidth="1"/>
    <col min="2330" max="2330" width="8.875" style="3"/>
    <col min="2331" max="2331" width="11.125" style="3" customWidth="1"/>
    <col min="2332" max="2332" width="2.875" style="3" customWidth="1"/>
    <col min="2333" max="2333" width="4.25" style="3" customWidth="1"/>
    <col min="2334" max="2334" width="12.875" style="3" customWidth="1"/>
    <col min="2335" max="2560" width="8.875" style="3"/>
    <col min="2561" max="2561" width="3" style="3" customWidth="1"/>
    <col min="2562" max="2562" width="4.375" style="3" customWidth="1"/>
    <col min="2563" max="2563" width="4.375" style="3" bestFit="1" customWidth="1"/>
    <col min="2564" max="2564" width="3.375" style="3" customWidth="1"/>
    <col min="2565" max="2565" width="66.125" style="3" customWidth="1"/>
    <col min="2566" max="2566" width="4.25" style="3" customWidth="1"/>
    <col min="2567" max="2567" width="11.25" style="3" bestFit="1" customWidth="1"/>
    <col min="2568" max="2569" width="10.375" style="3" bestFit="1" customWidth="1"/>
    <col min="2570" max="2570" width="9.625" style="3" customWidth="1"/>
    <col min="2571" max="2571" width="10.375" style="3" bestFit="1" customWidth="1"/>
    <col min="2572" max="2572" width="11.125" style="3" customWidth="1"/>
    <col min="2573" max="2576" width="10.375" style="3" bestFit="1" customWidth="1"/>
    <col min="2577" max="2577" width="11.125" style="3" bestFit="1" customWidth="1"/>
    <col min="2578" max="2578" width="10.375" style="3" bestFit="1" customWidth="1"/>
    <col min="2579" max="2579" width="10.375" style="3" customWidth="1"/>
    <col min="2580" max="2580" width="10.125" style="3" customWidth="1"/>
    <col min="2581" max="2581" width="10" style="3" customWidth="1"/>
    <col min="2582" max="2584" width="8.875" style="3"/>
    <col min="2585" max="2585" width="9.5" style="3" bestFit="1" customWidth="1"/>
    <col min="2586" max="2586" width="8.875" style="3"/>
    <col min="2587" max="2587" width="11.125" style="3" customWidth="1"/>
    <col min="2588" max="2588" width="2.875" style="3" customWidth="1"/>
    <col min="2589" max="2589" width="4.25" style="3" customWidth="1"/>
    <col min="2590" max="2590" width="12.875" style="3" customWidth="1"/>
    <col min="2591" max="2816" width="8.875" style="3"/>
    <col min="2817" max="2817" width="3" style="3" customWidth="1"/>
    <col min="2818" max="2818" width="4.375" style="3" customWidth="1"/>
    <col min="2819" max="2819" width="4.375" style="3" bestFit="1" customWidth="1"/>
    <col min="2820" max="2820" width="3.375" style="3" customWidth="1"/>
    <col min="2821" max="2821" width="66.125" style="3" customWidth="1"/>
    <col min="2822" max="2822" width="4.25" style="3" customWidth="1"/>
    <col min="2823" max="2823" width="11.25" style="3" bestFit="1" customWidth="1"/>
    <col min="2824" max="2825" width="10.375" style="3" bestFit="1" customWidth="1"/>
    <col min="2826" max="2826" width="9.625" style="3" customWidth="1"/>
    <col min="2827" max="2827" width="10.375" style="3" bestFit="1" customWidth="1"/>
    <col min="2828" max="2828" width="11.125" style="3" customWidth="1"/>
    <col min="2829" max="2832" width="10.375" style="3" bestFit="1" customWidth="1"/>
    <col min="2833" max="2833" width="11.125" style="3" bestFit="1" customWidth="1"/>
    <col min="2834" max="2834" width="10.375" style="3" bestFit="1" customWidth="1"/>
    <col min="2835" max="2835" width="10.375" style="3" customWidth="1"/>
    <col min="2836" max="2836" width="10.125" style="3" customWidth="1"/>
    <col min="2837" max="2837" width="10" style="3" customWidth="1"/>
    <col min="2838" max="2840" width="8.875" style="3"/>
    <col min="2841" max="2841" width="9.5" style="3" bestFit="1" customWidth="1"/>
    <col min="2842" max="2842" width="8.875" style="3"/>
    <col min="2843" max="2843" width="11.125" style="3" customWidth="1"/>
    <col min="2844" max="2844" width="2.875" style="3" customWidth="1"/>
    <col min="2845" max="2845" width="4.25" style="3" customWidth="1"/>
    <col min="2846" max="2846" width="12.875" style="3" customWidth="1"/>
    <col min="2847" max="3072" width="8.875" style="3"/>
    <col min="3073" max="3073" width="3" style="3" customWidth="1"/>
    <col min="3074" max="3074" width="4.375" style="3" customWidth="1"/>
    <col min="3075" max="3075" width="4.375" style="3" bestFit="1" customWidth="1"/>
    <col min="3076" max="3076" width="3.375" style="3" customWidth="1"/>
    <col min="3077" max="3077" width="66.125" style="3" customWidth="1"/>
    <col min="3078" max="3078" width="4.25" style="3" customWidth="1"/>
    <col min="3079" max="3079" width="11.25" style="3" bestFit="1" customWidth="1"/>
    <col min="3080" max="3081" width="10.375" style="3" bestFit="1" customWidth="1"/>
    <col min="3082" max="3082" width="9.625" style="3" customWidth="1"/>
    <col min="3083" max="3083" width="10.375" style="3" bestFit="1" customWidth="1"/>
    <col min="3084" max="3084" width="11.125" style="3" customWidth="1"/>
    <col min="3085" max="3088" width="10.375" style="3" bestFit="1" customWidth="1"/>
    <col min="3089" max="3089" width="11.125" style="3" bestFit="1" customWidth="1"/>
    <col min="3090" max="3090" width="10.375" style="3" bestFit="1" customWidth="1"/>
    <col min="3091" max="3091" width="10.375" style="3" customWidth="1"/>
    <col min="3092" max="3092" width="10.125" style="3" customWidth="1"/>
    <col min="3093" max="3093" width="10" style="3" customWidth="1"/>
    <col min="3094" max="3096" width="8.875" style="3"/>
    <col min="3097" max="3097" width="9.5" style="3" bestFit="1" customWidth="1"/>
    <col min="3098" max="3098" width="8.875" style="3"/>
    <col min="3099" max="3099" width="11.125" style="3" customWidth="1"/>
    <col min="3100" max="3100" width="2.875" style="3" customWidth="1"/>
    <col min="3101" max="3101" width="4.25" style="3" customWidth="1"/>
    <col min="3102" max="3102" width="12.875" style="3" customWidth="1"/>
    <col min="3103" max="3328" width="8.875" style="3"/>
    <col min="3329" max="3329" width="3" style="3" customWidth="1"/>
    <col min="3330" max="3330" width="4.375" style="3" customWidth="1"/>
    <col min="3331" max="3331" width="4.375" style="3" bestFit="1" customWidth="1"/>
    <col min="3332" max="3332" width="3.375" style="3" customWidth="1"/>
    <col min="3333" max="3333" width="66.125" style="3" customWidth="1"/>
    <col min="3334" max="3334" width="4.25" style="3" customWidth="1"/>
    <col min="3335" max="3335" width="11.25" style="3" bestFit="1" customWidth="1"/>
    <col min="3336" max="3337" width="10.375" style="3" bestFit="1" customWidth="1"/>
    <col min="3338" max="3338" width="9.625" style="3" customWidth="1"/>
    <col min="3339" max="3339" width="10.375" style="3" bestFit="1" customWidth="1"/>
    <col min="3340" max="3340" width="11.125" style="3" customWidth="1"/>
    <col min="3341" max="3344" width="10.375" style="3" bestFit="1" customWidth="1"/>
    <col min="3345" max="3345" width="11.125" style="3" bestFit="1" customWidth="1"/>
    <col min="3346" max="3346" width="10.375" style="3" bestFit="1" customWidth="1"/>
    <col min="3347" max="3347" width="10.375" style="3" customWidth="1"/>
    <col min="3348" max="3348" width="10.125" style="3" customWidth="1"/>
    <col min="3349" max="3349" width="10" style="3" customWidth="1"/>
    <col min="3350" max="3352" width="8.875" style="3"/>
    <col min="3353" max="3353" width="9.5" style="3" bestFit="1" customWidth="1"/>
    <col min="3354" max="3354" width="8.875" style="3"/>
    <col min="3355" max="3355" width="11.125" style="3" customWidth="1"/>
    <col min="3356" max="3356" width="2.875" style="3" customWidth="1"/>
    <col min="3357" max="3357" width="4.25" style="3" customWidth="1"/>
    <col min="3358" max="3358" width="12.875" style="3" customWidth="1"/>
    <col min="3359" max="3584" width="8.875" style="3"/>
    <col min="3585" max="3585" width="3" style="3" customWidth="1"/>
    <col min="3586" max="3586" width="4.375" style="3" customWidth="1"/>
    <col min="3587" max="3587" width="4.375" style="3" bestFit="1" customWidth="1"/>
    <col min="3588" max="3588" width="3.375" style="3" customWidth="1"/>
    <col min="3589" max="3589" width="66.125" style="3" customWidth="1"/>
    <col min="3590" max="3590" width="4.25" style="3" customWidth="1"/>
    <col min="3591" max="3591" width="11.25" style="3" bestFit="1" customWidth="1"/>
    <col min="3592" max="3593" width="10.375" style="3" bestFit="1" customWidth="1"/>
    <col min="3594" max="3594" width="9.625" style="3" customWidth="1"/>
    <col min="3595" max="3595" width="10.375" style="3" bestFit="1" customWidth="1"/>
    <col min="3596" max="3596" width="11.125" style="3" customWidth="1"/>
    <col min="3597" max="3600" width="10.375" style="3" bestFit="1" customWidth="1"/>
    <col min="3601" max="3601" width="11.125" style="3" bestFit="1" customWidth="1"/>
    <col min="3602" max="3602" width="10.375" style="3" bestFit="1" customWidth="1"/>
    <col min="3603" max="3603" width="10.375" style="3" customWidth="1"/>
    <col min="3604" max="3604" width="10.125" style="3" customWidth="1"/>
    <col min="3605" max="3605" width="10" style="3" customWidth="1"/>
    <col min="3606" max="3608" width="8.875" style="3"/>
    <col min="3609" max="3609" width="9.5" style="3" bestFit="1" customWidth="1"/>
    <col min="3610" max="3610" width="8.875" style="3"/>
    <col min="3611" max="3611" width="11.125" style="3" customWidth="1"/>
    <col min="3612" max="3612" width="2.875" style="3" customWidth="1"/>
    <col min="3613" max="3613" width="4.25" style="3" customWidth="1"/>
    <col min="3614" max="3614" width="12.875" style="3" customWidth="1"/>
    <col min="3615" max="3840" width="8.875" style="3"/>
    <col min="3841" max="3841" width="3" style="3" customWidth="1"/>
    <col min="3842" max="3842" width="4.375" style="3" customWidth="1"/>
    <col min="3843" max="3843" width="4.375" style="3" bestFit="1" customWidth="1"/>
    <col min="3844" max="3844" width="3.375" style="3" customWidth="1"/>
    <col min="3845" max="3845" width="66.125" style="3" customWidth="1"/>
    <col min="3846" max="3846" width="4.25" style="3" customWidth="1"/>
    <col min="3847" max="3847" width="11.25" style="3" bestFit="1" customWidth="1"/>
    <col min="3848" max="3849" width="10.375" style="3" bestFit="1" customWidth="1"/>
    <col min="3850" max="3850" width="9.625" style="3" customWidth="1"/>
    <col min="3851" max="3851" width="10.375" style="3" bestFit="1" customWidth="1"/>
    <col min="3852" max="3852" width="11.125" style="3" customWidth="1"/>
    <col min="3853" max="3856" width="10.375" style="3" bestFit="1" customWidth="1"/>
    <col min="3857" max="3857" width="11.125" style="3" bestFit="1" customWidth="1"/>
    <col min="3858" max="3858" width="10.375" style="3" bestFit="1" customWidth="1"/>
    <col min="3859" max="3859" width="10.375" style="3" customWidth="1"/>
    <col min="3860" max="3860" width="10.125" style="3" customWidth="1"/>
    <col min="3861" max="3861" width="10" style="3" customWidth="1"/>
    <col min="3862" max="3864" width="8.875" style="3"/>
    <col min="3865" max="3865" width="9.5" style="3" bestFit="1" customWidth="1"/>
    <col min="3866" max="3866" width="8.875" style="3"/>
    <col min="3867" max="3867" width="11.125" style="3" customWidth="1"/>
    <col min="3868" max="3868" width="2.875" style="3" customWidth="1"/>
    <col min="3869" max="3869" width="4.25" style="3" customWidth="1"/>
    <col min="3870" max="3870" width="12.875" style="3" customWidth="1"/>
    <col min="3871" max="4096" width="8.875" style="3"/>
    <col min="4097" max="4097" width="3" style="3" customWidth="1"/>
    <col min="4098" max="4098" width="4.375" style="3" customWidth="1"/>
    <col min="4099" max="4099" width="4.375" style="3" bestFit="1" customWidth="1"/>
    <col min="4100" max="4100" width="3.375" style="3" customWidth="1"/>
    <col min="4101" max="4101" width="66.125" style="3" customWidth="1"/>
    <col min="4102" max="4102" width="4.25" style="3" customWidth="1"/>
    <col min="4103" max="4103" width="11.25" style="3" bestFit="1" customWidth="1"/>
    <col min="4104" max="4105" width="10.375" style="3" bestFit="1" customWidth="1"/>
    <col min="4106" max="4106" width="9.625" style="3" customWidth="1"/>
    <col min="4107" max="4107" width="10.375" style="3" bestFit="1" customWidth="1"/>
    <col min="4108" max="4108" width="11.125" style="3" customWidth="1"/>
    <col min="4109" max="4112" width="10.375" style="3" bestFit="1" customWidth="1"/>
    <col min="4113" max="4113" width="11.125" style="3" bestFit="1" customWidth="1"/>
    <col min="4114" max="4114" width="10.375" style="3" bestFit="1" customWidth="1"/>
    <col min="4115" max="4115" width="10.375" style="3" customWidth="1"/>
    <col min="4116" max="4116" width="10.125" style="3" customWidth="1"/>
    <col min="4117" max="4117" width="10" style="3" customWidth="1"/>
    <col min="4118" max="4120" width="8.875" style="3"/>
    <col min="4121" max="4121" width="9.5" style="3" bestFit="1" customWidth="1"/>
    <col min="4122" max="4122" width="8.875" style="3"/>
    <col min="4123" max="4123" width="11.125" style="3" customWidth="1"/>
    <col min="4124" max="4124" width="2.875" style="3" customWidth="1"/>
    <col min="4125" max="4125" width="4.25" style="3" customWidth="1"/>
    <col min="4126" max="4126" width="12.875" style="3" customWidth="1"/>
    <col min="4127" max="4352" width="8.875" style="3"/>
    <col min="4353" max="4353" width="3" style="3" customWidth="1"/>
    <col min="4354" max="4354" width="4.375" style="3" customWidth="1"/>
    <col min="4355" max="4355" width="4.375" style="3" bestFit="1" customWidth="1"/>
    <col min="4356" max="4356" width="3.375" style="3" customWidth="1"/>
    <col min="4357" max="4357" width="66.125" style="3" customWidth="1"/>
    <col min="4358" max="4358" width="4.25" style="3" customWidth="1"/>
    <col min="4359" max="4359" width="11.25" style="3" bestFit="1" customWidth="1"/>
    <col min="4360" max="4361" width="10.375" style="3" bestFit="1" customWidth="1"/>
    <col min="4362" max="4362" width="9.625" style="3" customWidth="1"/>
    <col min="4363" max="4363" width="10.375" style="3" bestFit="1" customWidth="1"/>
    <col min="4364" max="4364" width="11.125" style="3" customWidth="1"/>
    <col min="4365" max="4368" width="10.375" style="3" bestFit="1" customWidth="1"/>
    <col min="4369" max="4369" width="11.125" style="3" bestFit="1" customWidth="1"/>
    <col min="4370" max="4370" width="10.375" style="3" bestFit="1" customWidth="1"/>
    <col min="4371" max="4371" width="10.375" style="3" customWidth="1"/>
    <col min="4372" max="4372" width="10.125" style="3" customWidth="1"/>
    <col min="4373" max="4373" width="10" style="3" customWidth="1"/>
    <col min="4374" max="4376" width="8.875" style="3"/>
    <col min="4377" max="4377" width="9.5" style="3" bestFit="1" customWidth="1"/>
    <col min="4378" max="4378" width="8.875" style="3"/>
    <col min="4379" max="4379" width="11.125" style="3" customWidth="1"/>
    <col min="4380" max="4380" width="2.875" style="3" customWidth="1"/>
    <col min="4381" max="4381" width="4.25" style="3" customWidth="1"/>
    <col min="4382" max="4382" width="12.875" style="3" customWidth="1"/>
    <col min="4383" max="4608" width="8.875" style="3"/>
    <col min="4609" max="4609" width="3" style="3" customWidth="1"/>
    <col min="4610" max="4610" width="4.375" style="3" customWidth="1"/>
    <col min="4611" max="4611" width="4.375" style="3" bestFit="1" customWidth="1"/>
    <col min="4612" max="4612" width="3.375" style="3" customWidth="1"/>
    <col min="4613" max="4613" width="66.125" style="3" customWidth="1"/>
    <col min="4614" max="4614" width="4.25" style="3" customWidth="1"/>
    <col min="4615" max="4615" width="11.25" style="3" bestFit="1" customWidth="1"/>
    <col min="4616" max="4617" width="10.375" style="3" bestFit="1" customWidth="1"/>
    <col min="4618" max="4618" width="9.625" style="3" customWidth="1"/>
    <col min="4619" max="4619" width="10.375" style="3" bestFit="1" customWidth="1"/>
    <col min="4620" max="4620" width="11.125" style="3" customWidth="1"/>
    <col min="4621" max="4624" width="10.375" style="3" bestFit="1" customWidth="1"/>
    <col min="4625" max="4625" width="11.125" style="3" bestFit="1" customWidth="1"/>
    <col min="4626" max="4626" width="10.375" style="3" bestFit="1" customWidth="1"/>
    <col min="4627" max="4627" width="10.375" style="3" customWidth="1"/>
    <col min="4628" max="4628" width="10.125" style="3" customWidth="1"/>
    <col min="4629" max="4629" width="10" style="3" customWidth="1"/>
    <col min="4630" max="4632" width="8.875" style="3"/>
    <col min="4633" max="4633" width="9.5" style="3" bestFit="1" customWidth="1"/>
    <col min="4634" max="4634" width="8.875" style="3"/>
    <col min="4635" max="4635" width="11.125" style="3" customWidth="1"/>
    <col min="4636" max="4636" width="2.875" style="3" customWidth="1"/>
    <col min="4637" max="4637" width="4.25" style="3" customWidth="1"/>
    <col min="4638" max="4638" width="12.875" style="3" customWidth="1"/>
    <col min="4639" max="4864" width="8.875" style="3"/>
    <col min="4865" max="4865" width="3" style="3" customWidth="1"/>
    <col min="4866" max="4866" width="4.375" style="3" customWidth="1"/>
    <col min="4867" max="4867" width="4.375" style="3" bestFit="1" customWidth="1"/>
    <col min="4868" max="4868" width="3.375" style="3" customWidth="1"/>
    <col min="4869" max="4869" width="66.125" style="3" customWidth="1"/>
    <col min="4870" max="4870" width="4.25" style="3" customWidth="1"/>
    <col min="4871" max="4871" width="11.25" style="3" bestFit="1" customWidth="1"/>
    <col min="4872" max="4873" width="10.375" style="3" bestFit="1" customWidth="1"/>
    <col min="4874" max="4874" width="9.625" style="3" customWidth="1"/>
    <col min="4875" max="4875" width="10.375" style="3" bestFit="1" customWidth="1"/>
    <col min="4876" max="4876" width="11.125" style="3" customWidth="1"/>
    <col min="4877" max="4880" width="10.375" style="3" bestFit="1" customWidth="1"/>
    <col min="4881" max="4881" width="11.125" style="3" bestFit="1" customWidth="1"/>
    <col min="4882" max="4882" width="10.375" style="3" bestFit="1" customWidth="1"/>
    <col min="4883" max="4883" width="10.375" style="3" customWidth="1"/>
    <col min="4884" max="4884" width="10.125" style="3" customWidth="1"/>
    <col min="4885" max="4885" width="10" style="3" customWidth="1"/>
    <col min="4886" max="4888" width="8.875" style="3"/>
    <col min="4889" max="4889" width="9.5" style="3" bestFit="1" customWidth="1"/>
    <col min="4890" max="4890" width="8.875" style="3"/>
    <col min="4891" max="4891" width="11.125" style="3" customWidth="1"/>
    <col min="4892" max="4892" width="2.875" style="3" customWidth="1"/>
    <col min="4893" max="4893" width="4.25" style="3" customWidth="1"/>
    <col min="4894" max="4894" width="12.875" style="3" customWidth="1"/>
    <col min="4895" max="5120" width="8.875" style="3"/>
    <col min="5121" max="5121" width="3" style="3" customWidth="1"/>
    <col min="5122" max="5122" width="4.375" style="3" customWidth="1"/>
    <col min="5123" max="5123" width="4.375" style="3" bestFit="1" customWidth="1"/>
    <col min="5124" max="5124" width="3.375" style="3" customWidth="1"/>
    <col min="5125" max="5125" width="66.125" style="3" customWidth="1"/>
    <col min="5126" max="5126" width="4.25" style="3" customWidth="1"/>
    <col min="5127" max="5127" width="11.25" style="3" bestFit="1" customWidth="1"/>
    <col min="5128" max="5129" width="10.375" style="3" bestFit="1" customWidth="1"/>
    <col min="5130" max="5130" width="9.625" style="3" customWidth="1"/>
    <col min="5131" max="5131" width="10.375" style="3" bestFit="1" customWidth="1"/>
    <col min="5132" max="5132" width="11.125" style="3" customWidth="1"/>
    <col min="5133" max="5136" width="10.375" style="3" bestFit="1" customWidth="1"/>
    <col min="5137" max="5137" width="11.125" style="3" bestFit="1" customWidth="1"/>
    <col min="5138" max="5138" width="10.375" style="3" bestFit="1" customWidth="1"/>
    <col min="5139" max="5139" width="10.375" style="3" customWidth="1"/>
    <col min="5140" max="5140" width="10.125" style="3" customWidth="1"/>
    <col min="5141" max="5141" width="10" style="3" customWidth="1"/>
    <col min="5142" max="5144" width="8.875" style="3"/>
    <col min="5145" max="5145" width="9.5" style="3" bestFit="1" customWidth="1"/>
    <col min="5146" max="5146" width="8.875" style="3"/>
    <col min="5147" max="5147" width="11.125" style="3" customWidth="1"/>
    <col min="5148" max="5148" width="2.875" style="3" customWidth="1"/>
    <col min="5149" max="5149" width="4.25" style="3" customWidth="1"/>
    <col min="5150" max="5150" width="12.875" style="3" customWidth="1"/>
    <col min="5151" max="5376" width="8.875" style="3"/>
    <col min="5377" max="5377" width="3" style="3" customWidth="1"/>
    <col min="5378" max="5378" width="4.375" style="3" customWidth="1"/>
    <col min="5379" max="5379" width="4.375" style="3" bestFit="1" customWidth="1"/>
    <col min="5380" max="5380" width="3.375" style="3" customWidth="1"/>
    <col min="5381" max="5381" width="66.125" style="3" customWidth="1"/>
    <col min="5382" max="5382" width="4.25" style="3" customWidth="1"/>
    <col min="5383" max="5383" width="11.25" style="3" bestFit="1" customWidth="1"/>
    <col min="5384" max="5385" width="10.375" style="3" bestFit="1" customWidth="1"/>
    <col min="5386" max="5386" width="9.625" style="3" customWidth="1"/>
    <col min="5387" max="5387" width="10.375" style="3" bestFit="1" customWidth="1"/>
    <col min="5388" max="5388" width="11.125" style="3" customWidth="1"/>
    <col min="5389" max="5392" width="10.375" style="3" bestFit="1" customWidth="1"/>
    <col min="5393" max="5393" width="11.125" style="3" bestFit="1" customWidth="1"/>
    <col min="5394" max="5394" width="10.375" style="3" bestFit="1" customWidth="1"/>
    <col min="5395" max="5395" width="10.375" style="3" customWidth="1"/>
    <col min="5396" max="5396" width="10.125" style="3" customWidth="1"/>
    <col min="5397" max="5397" width="10" style="3" customWidth="1"/>
    <col min="5398" max="5400" width="8.875" style="3"/>
    <col min="5401" max="5401" width="9.5" style="3" bestFit="1" customWidth="1"/>
    <col min="5402" max="5402" width="8.875" style="3"/>
    <col min="5403" max="5403" width="11.125" style="3" customWidth="1"/>
    <col min="5404" max="5404" width="2.875" style="3" customWidth="1"/>
    <col min="5405" max="5405" width="4.25" style="3" customWidth="1"/>
    <col min="5406" max="5406" width="12.875" style="3" customWidth="1"/>
    <col min="5407" max="5632" width="8.875" style="3"/>
    <col min="5633" max="5633" width="3" style="3" customWidth="1"/>
    <col min="5634" max="5634" width="4.375" style="3" customWidth="1"/>
    <col min="5635" max="5635" width="4.375" style="3" bestFit="1" customWidth="1"/>
    <col min="5636" max="5636" width="3.375" style="3" customWidth="1"/>
    <col min="5637" max="5637" width="66.125" style="3" customWidth="1"/>
    <col min="5638" max="5638" width="4.25" style="3" customWidth="1"/>
    <col min="5639" max="5639" width="11.25" style="3" bestFit="1" customWidth="1"/>
    <col min="5640" max="5641" width="10.375" style="3" bestFit="1" customWidth="1"/>
    <col min="5642" max="5642" width="9.625" style="3" customWidth="1"/>
    <col min="5643" max="5643" width="10.375" style="3" bestFit="1" customWidth="1"/>
    <col min="5644" max="5644" width="11.125" style="3" customWidth="1"/>
    <col min="5645" max="5648" width="10.375" style="3" bestFit="1" customWidth="1"/>
    <col min="5649" max="5649" width="11.125" style="3" bestFit="1" customWidth="1"/>
    <col min="5650" max="5650" width="10.375" style="3" bestFit="1" customWidth="1"/>
    <col min="5651" max="5651" width="10.375" style="3" customWidth="1"/>
    <col min="5652" max="5652" width="10.125" style="3" customWidth="1"/>
    <col min="5653" max="5653" width="10" style="3" customWidth="1"/>
    <col min="5654" max="5656" width="8.875" style="3"/>
    <col min="5657" max="5657" width="9.5" style="3" bestFit="1" customWidth="1"/>
    <col min="5658" max="5658" width="8.875" style="3"/>
    <col min="5659" max="5659" width="11.125" style="3" customWidth="1"/>
    <col min="5660" max="5660" width="2.875" style="3" customWidth="1"/>
    <col min="5661" max="5661" width="4.25" style="3" customWidth="1"/>
    <col min="5662" max="5662" width="12.875" style="3" customWidth="1"/>
    <col min="5663" max="5888" width="8.875" style="3"/>
    <col min="5889" max="5889" width="3" style="3" customWidth="1"/>
    <col min="5890" max="5890" width="4.375" style="3" customWidth="1"/>
    <col min="5891" max="5891" width="4.375" style="3" bestFit="1" customWidth="1"/>
    <col min="5892" max="5892" width="3.375" style="3" customWidth="1"/>
    <col min="5893" max="5893" width="66.125" style="3" customWidth="1"/>
    <col min="5894" max="5894" width="4.25" style="3" customWidth="1"/>
    <col min="5895" max="5895" width="11.25" style="3" bestFit="1" customWidth="1"/>
    <col min="5896" max="5897" width="10.375" style="3" bestFit="1" customWidth="1"/>
    <col min="5898" max="5898" width="9.625" style="3" customWidth="1"/>
    <col min="5899" max="5899" width="10.375" style="3" bestFit="1" customWidth="1"/>
    <col min="5900" max="5900" width="11.125" style="3" customWidth="1"/>
    <col min="5901" max="5904" width="10.375" style="3" bestFit="1" customWidth="1"/>
    <col min="5905" max="5905" width="11.125" style="3" bestFit="1" customWidth="1"/>
    <col min="5906" max="5906" width="10.375" style="3" bestFit="1" customWidth="1"/>
    <col min="5907" max="5907" width="10.375" style="3" customWidth="1"/>
    <col min="5908" max="5908" width="10.125" style="3" customWidth="1"/>
    <col min="5909" max="5909" width="10" style="3" customWidth="1"/>
    <col min="5910" max="5912" width="8.875" style="3"/>
    <col min="5913" max="5913" width="9.5" style="3" bestFit="1" customWidth="1"/>
    <col min="5914" max="5914" width="8.875" style="3"/>
    <col min="5915" max="5915" width="11.125" style="3" customWidth="1"/>
    <col min="5916" max="5916" width="2.875" style="3" customWidth="1"/>
    <col min="5917" max="5917" width="4.25" style="3" customWidth="1"/>
    <col min="5918" max="5918" width="12.875" style="3" customWidth="1"/>
    <col min="5919" max="6144" width="8.875" style="3"/>
    <col min="6145" max="6145" width="3" style="3" customWidth="1"/>
    <col min="6146" max="6146" width="4.375" style="3" customWidth="1"/>
    <col min="6147" max="6147" width="4.375" style="3" bestFit="1" customWidth="1"/>
    <col min="6148" max="6148" width="3.375" style="3" customWidth="1"/>
    <col min="6149" max="6149" width="66.125" style="3" customWidth="1"/>
    <col min="6150" max="6150" width="4.25" style="3" customWidth="1"/>
    <col min="6151" max="6151" width="11.25" style="3" bestFit="1" customWidth="1"/>
    <col min="6152" max="6153" width="10.375" style="3" bestFit="1" customWidth="1"/>
    <col min="6154" max="6154" width="9.625" style="3" customWidth="1"/>
    <col min="6155" max="6155" width="10.375" style="3" bestFit="1" customWidth="1"/>
    <col min="6156" max="6156" width="11.125" style="3" customWidth="1"/>
    <col min="6157" max="6160" width="10.375" style="3" bestFit="1" customWidth="1"/>
    <col min="6161" max="6161" width="11.125" style="3" bestFit="1" customWidth="1"/>
    <col min="6162" max="6162" width="10.375" style="3" bestFit="1" customWidth="1"/>
    <col min="6163" max="6163" width="10.375" style="3" customWidth="1"/>
    <col min="6164" max="6164" width="10.125" style="3" customWidth="1"/>
    <col min="6165" max="6165" width="10" style="3" customWidth="1"/>
    <col min="6166" max="6168" width="8.875" style="3"/>
    <col min="6169" max="6169" width="9.5" style="3" bestFit="1" customWidth="1"/>
    <col min="6170" max="6170" width="8.875" style="3"/>
    <col min="6171" max="6171" width="11.125" style="3" customWidth="1"/>
    <col min="6172" max="6172" width="2.875" style="3" customWidth="1"/>
    <col min="6173" max="6173" width="4.25" style="3" customWidth="1"/>
    <col min="6174" max="6174" width="12.875" style="3" customWidth="1"/>
    <col min="6175" max="6400" width="8.875" style="3"/>
    <col min="6401" max="6401" width="3" style="3" customWidth="1"/>
    <col min="6402" max="6402" width="4.375" style="3" customWidth="1"/>
    <col min="6403" max="6403" width="4.375" style="3" bestFit="1" customWidth="1"/>
    <col min="6404" max="6404" width="3.375" style="3" customWidth="1"/>
    <col min="6405" max="6405" width="66.125" style="3" customWidth="1"/>
    <col min="6406" max="6406" width="4.25" style="3" customWidth="1"/>
    <col min="6407" max="6407" width="11.25" style="3" bestFit="1" customWidth="1"/>
    <col min="6408" max="6409" width="10.375" style="3" bestFit="1" customWidth="1"/>
    <col min="6410" max="6410" width="9.625" style="3" customWidth="1"/>
    <col min="6411" max="6411" width="10.375" style="3" bestFit="1" customWidth="1"/>
    <col min="6412" max="6412" width="11.125" style="3" customWidth="1"/>
    <col min="6413" max="6416" width="10.375" style="3" bestFit="1" customWidth="1"/>
    <col min="6417" max="6417" width="11.125" style="3" bestFit="1" customWidth="1"/>
    <col min="6418" max="6418" width="10.375" style="3" bestFit="1" customWidth="1"/>
    <col min="6419" max="6419" width="10.375" style="3" customWidth="1"/>
    <col min="6420" max="6420" width="10.125" style="3" customWidth="1"/>
    <col min="6421" max="6421" width="10" style="3" customWidth="1"/>
    <col min="6422" max="6424" width="8.875" style="3"/>
    <col min="6425" max="6425" width="9.5" style="3" bestFit="1" customWidth="1"/>
    <col min="6426" max="6426" width="8.875" style="3"/>
    <col min="6427" max="6427" width="11.125" style="3" customWidth="1"/>
    <col min="6428" max="6428" width="2.875" style="3" customWidth="1"/>
    <col min="6429" max="6429" width="4.25" style="3" customWidth="1"/>
    <col min="6430" max="6430" width="12.875" style="3" customWidth="1"/>
    <col min="6431" max="6656" width="8.875" style="3"/>
    <col min="6657" max="6657" width="3" style="3" customWidth="1"/>
    <col min="6658" max="6658" width="4.375" style="3" customWidth="1"/>
    <col min="6659" max="6659" width="4.375" style="3" bestFit="1" customWidth="1"/>
    <col min="6660" max="6660" width="3.375" style="3" customWidth="1"/>
    <col min="6661" max="6661" width="66.125" style="3" customWidth="1"/>
    <col min="6662" max="6662" width="4.25" style="3" customWidth="1"/>
    <col min="6663" max="6663" width="11.25" style="3" bestFit="1" customWidth="1"/>
    <col min="6664" max="6665" width="10.375" style="3" bestFit="1" customWidth="1"/>
    <col min="6666" max="6666" width="9.625" style="3" customWidth="1"/>
    <col min="6667" max="6667" width="10.375" style="3" bestFit="1" customWidth="1"/>
    <col min="6668" max="6668" width="11.125" style="3" customWidth="1"/>
    <col min="6669" max="6672" width="10.375" style="3" bestFit="1" customWidth="1"/>
    <col min="6673" max="6673" width="11.125" style="3" bestFit="1" customWidth="1"/>
    <col min="6674" max="6674" width="10.375" style="3" bestFit="1" customWidth="1"/>
    <col min="6675" max="6675" width="10.375" style="3" customWidth="1"/>
    <col min="6676" max="6676" width="10.125" style="3" customWidth="1"/>
    <col min="6677" max="6677" width="10" style="3" customWidth="1"/>
    <col min="6678" max="6680" width="8.875" style="3"/>
    <col min="6681" max="6681" width="9.5" style="3" bestFit="1" customWidth="1"/>
    <col min="6682" max="6682" width="8.875" style="3"/>
    <col min="6683" max="6683" width="11.125" style="3" customWidth="1"/>
    <col min="6684" max="6684" width="2.875" style="3" customWidth="1"/>
    <col min="6685" max="6685" width="4.25" style="3" customWidth="1"/>
    <col min="6686" max="6686" width="12.875" style="3" customWidth="1"/>
    <col min="6687" max="6912" width="8.875" style="3"/>
    <col min="6913" max="6913" width="3" style="3" customWidth="1"/>
    <col min="6914" max="6914" width="4.375" style="3" customWidth="1"/>
    <col min="6915" max="6915" width="4.375" style="3" bestFit="1" customWidth="1"/>
    <col min="6916" max="6916" width="3.375" style="3" customWidth="1"/>
    <col min="6917" max="6917" width="66.125" style="3" customWidth="1"/>
    <col min="6918" max="6918" width="4.25" style="3" customWidth="1"/>
    <col min="6919" max="6919" width="11.25" style="3" bestFit="1" customWidth="1"/>
    <col min="6920" max="6921" width="10.375" style="3" bestFit="1" customWidth="1"/>
    <col min="6922" max="6922" width="9.625" style="3" customWidth="1"/>
    <col min="6923" max="6923" width="10.375" style="3" bestFit="1" customWidth="1"/>
    <col min="6924" max="6924" width="11.125" style="3" customWidth="1"/>
    <col min="6925" max="6928" width="10.375" style="3" bestFit="1" customWidth="1"/>
    <col min="6929" max="6929" width="11.125" style="3" bestFit="1" customWidth="1"/>
    <col min="6930" max="6930" width="10.375" style="3" bestFit="1" customWidth="1"/>
    <col min="6931" max="6931" width="10.375" style="3" customWidth="1"/>
    <col min="6932" max="6932" width="10.125" style="3" customWidth="1"/>
    <col min="6933" max="6933" width="10" style="3" customWidth="1"/>
    <col min="6934" max="6936" width="8.875" style="3"/>
    <col min="6937" max="6937" width="9.5" style="3" bestFit="1" customWidth="1"/>
    <col min="6938" max="6938" width="8.875" style="3"/>
    <col min="6939" max="6939" width="11.125" style="3" customWidth="1"/>
    <col min="6940" max="6940" width="2.875" style="3" customWidth="1"/>
    <col min="6941" max="6941" width="4.25" style="3" customWidth="1"/>
    <col min="6942" max="6942" width="12.875" style="3" customWidth="1"/>
    <col min="6943" max="7168" width="8.875" style="3"/>
    <col min="7169" max="7169" width="3" style="3" customWidth="1"/>
    <col min="7170" max="7170" width="4.375" style="3" customWidth="1"/>
    <col min="7171" max="7171" width="4.375" style="3" bestFit="1" customWidth="1"/>
    <col min="7172" max="7172" width="3.375" style="3" customWidth="1"/>
    <col min="7173" max="7173" width="66.125" style="3" customWidth="1"/>
    <col min="7174" max="7174" width="4.25" style="3" customWidth="1"/>
    <col min="7175" max="7175" width="11.25" style="3" bestFit="1" customWidth="1"/>
    <col min="7176" max="7177" width="10.375" style="3" bestFit="1" customWidth="1"/>
    <col min="7178" max="7178" width="9.625" style="3" customWidth="1"/>
    <col min="7179" max="7179" width="10.375" style="3" bestFit="1" customWidth="1"/>
    <col min="7180" max="7180" width="11.125" style="3" customWidth="1"/>
    <col min="7181" max="7184" width="10.375" style="3" bestFit="1" customWidth="1"/>
    <col min="7185" max="7185" width="11.125" style="3" bestFit="1" customWidth="1"/>
    <col min="7186" max="7186" width="10.375" style="3" bestFit="1" customWidth="1"/>
    <col min="7187" max="7187" width="10.375" style="3" customWidth="1"/>
    <col min="7188" max="7188" width="10.125" style="3" customWidth="1"/>
    <col min="7189" max="7189" width="10" style="3" customWidth="1"/>
    <col min="7190" max="7192" width="8.875" style="3"/>
    <col min="7193" max="7193" width="9.5" style="3" bestFit="1" customWidth="1"/>
    <col min="7194" max="7194" width="8.875" style="3"/>
    <col min="7195" max="7195" width="11.125" style="3" customWidth="1"/>
    <col min="7196" max="7196" width="2.875" style="3" customWidth="1"/>
    <col min="7197" max="7197" width="4.25" style="3" customWidth="1"/>
    <col min="7198" max="7198" width="12.875" style="3" customWidth="1"/>
    <col min="7199" max="7424" width="8.875" style="3"/>
    <col min="7425" max="7425" width="3" style="3" customWidth="1"/>
    <col min="7426" max="7426" width="4.375" style="3" customWidth="1"/>
    <col min="7427" max="7427" width="4.375" style="3" bestFit="1" customWidth="1"/>
    <col min="7428" max="7428" width="3.375" style="3" customWidth="1"/>
    <col min="7429" max="7429" width="66.125" style="3" customWidth="1"/>
    <col min="7430" max="7430" width="4.25" style="3" customWidth="1"/>
    <col min="7431" max="7431" width="11.25" style="3" bestFit="1" customWidth="1"/>
    <col min="7432" max="7433" width="10.375" style="3" bestFit="1" customWidth="1"/>
    <col min="7434" max="7434" width="9.625" style="3" customWidth="1"/>
    <col min="7435" max="7435" width="10.375" style="3" bestFit="1" customWidth="1"/>
    <col min="7436" max="7436" width="11.125" style="3" customWidth="1"/>
    <col min="7437" max="7440" width="10.375" style="3" bestFit="1" customWidth="1"/>
    <col min="7441" max="7441" width="11.125" style="3" bestFit="1" customWidth="1"/>
    <col min="7442" max="7442" width="10.375" style="3" bestFit="1" customWidth="1"/>
    <col min="7443" max="7443" width="10.375" style="3" customWidth="1"/>
    <col min="7444" max="7444" width="10.125" style="3" customWidth="1"/>
    <col min="7445" max="7445" width="10" style="3" customWidth="1"/>
    <col min="7446" max="7448" width="8.875" style="3"/>
    <col min="7449" max="7449" width="9.5" style="3" bestFit="1" customWidth="1"/>
    <col min="7450" max="7450" width="8.875" style="3"/>
    <col min="7451" max="7451" width="11.125" style="3" customWidth="1"/>
    <col min="7452" max="7452" width="2.875" style="3" customWidth="1"/>
    <col min="7453" max="7453" width="4.25" style="3" customWidth="1"/>
    <col min="7454" max="7454" width="12.875" style="3" customWidth="1"/>
    <col min="7455" max="7680" width="8.875" style="3"/>
    <col min="7681" max="7681" width="3" style="3" customWidth="1"/>
    <col min="7682" max="7682" width="4.375" style="3" customWidth="1"/>
    <col min="7683" max="7683" width="4.375" style="3" bestFit="1" customWidth="1"/>
    <col min="7684" max="7684" width="3.375" style="3" customWidth="1"/>
    <col min="7685" max="7685" width="66.125" style="3" customWidth="1"/>
    <col min="7686" max="7686" width="4.25" style="3" customWidth="1"/>
    <col min="7687" max="7687" width="11.25" style="3" bestFit="1" customWidth="1"/>
    <col min="7688" max="7689" width="10.375" style="3" bestFit="1" customWidth="1"/>
    <col min="7690" max="7690" width="9.625" style="3" customWidth="1"/>
    <col min="7691" max="7691" width="10.375" style="3" bestFit="1" customWidth="1"/>
    <col min="7692" max="7692" width="11.125" style="3" customWidth="1"/>
    <col min="7693" max="7696" width="10.375" style="3" bestFit="1" customWidth="1"/>
    <col min="7697" max="7697" width="11.125" style="3" bestFit="1" customWidth="1"/>
    <col min="7698" max="7698" width="10.375" style="3" bestFit="1" customWidth="1"/>
    <col min="7699" max="7699" width="10.375" style="3" customWidth="1"/>
    <col min="7700" max="7700" width="10.125" style="3" customWidth="1"/>
    <col min="7701" max="7701" width="10" style="3" customWidth="1"/>
    <col min="7702" max="7704" width="8.875" style="3"/>
    <col min="7705" max="7705" width="9.5" style="3" bestFit="1" customWidth="1"/>
    <col min="7706" max="7706" width="8.875" style="3"/>
    <col min="7707" max="7707" width="11.125" style="3" customWidth="1"/>
    <col min="7708" max="7708" width="2.875" style="3" customWidth="1"/>
    <col min="7709" max="7709" width="4.25" style="3" customWidth="1"/>
    <col min="7710" max="7710" width="12.875" style="3" customWidth="1"/>
    <col min="7711" max="7936" width="8.875" style="3"/>
    <col min="7937" max="7937" width="3" style="3" customWidth="1"/>
    <col min="7938" max="7938" width="4.375" style="3" customWidth="1"/>
    <col min="7939" max="7939" width="4.375" style="3" bestFit="1" customWidth="1"/>
    <col min="7940" max="7940" width="3.375" style="3" customWidth="1"/>
    <col min="7941" max="7941" width="66.125" style="3" customWidth="1"/>
    <col min="7942" max="7942" width="4.25" style="3" customWidth="1"/>
    <col min="7943" max="7943" width="11.25" style="3" bestFit="1" customWidth="1"/>
    <col min="7944" max="7945" width="10.375" style="3" bestFit="1" customWidth="1"/>
    <col min="7946" max="7946" width="9.625" style="3" customWidth="1"/>
    <col min="7947" max="7947" width="10.375" style="3" bestFit="1" customWidth="1"/>
    <col min="7948" max="7948" width="11.125" style="3" customWidth="1"/>
    <col min="7949" max="7952" width="10.375" style="3" bestFit="1" customWidth="1"/>
    <col min="7953" max="7953" width="11.125" style="3" bestFit="1" customWidth="1"/>
    <col min="7954" max="7954" width="10.375" style="3" bestFit="1" customWidth="1"/>
    <col min="7955" max="7955" width="10.375" style="3" customWidth="1"/>
    <col min="7956" max="7956" width="10.125" style="3" customWidth="1"/>
    <col min="7957" max="7957" width="10" style="3" customWidth="1"/>
    <col min="7958" max="7960" width="8.875" style="3"/>
    <col min="7961" max="7961" width="9.5" style="3" bestFit="1" customWidth="1"/>
    <col min="7962" max="7962" width="8.875" style="3"/>
    <col min="7963" max="7963" width="11.125" style="3" customWidth="1"/>
    <col min="7964" max="7964" width="2.875" style="3" customWidth="1"/>
    <col min="7965" max="7965" width="4.25" style="3" customWidth="1"/>
    <col min="7966" max="7966" width="12.875" style="3" customWidth="1"/>
    <col min="7967" max="8192" width="8.875" style="3"/>
    <col min="8193" max="8193" width="3" style="3" customWidth="1"/>
    <col min="8194" max="8194" width="4.375" style="3" customWidth="1"/>
    <col min="8195" max="8195" width="4.375" style="3" bestFit="1" customWidth="1"/>
    <col min="8196" max="8196" width="3.375" style="3" customWidth="1"/>
    <col min="8197" max="8197" width="66.125" style="3" customWidth="1"/>
    <col min="8198" max="8198" width="4.25" style="3" customWidth="1"/>
    <col min="8199" max="8199" width="11.25" style="3" bestFit="1" customWidth="1"/>
    <col min="8200" max="8201" width="10.375" style="3" bestFit="1" customWidth="1"/>
    <col min="8202" max="8202" width="9.625" style="3" customWidth="1"/>
    <col min="8203" max="8203" width="10.375" style="3" bestFit="1" customWidth="1"/>
    <col min="8204" max="8204" width="11.125" style="3" customWidth="1"/>
    <col min="8205" max="8208" width="10.375" style="3" bestFit="1" customWidth="1"/>
    <col min="8209" max="8209" width="11.125" style="3" bestFit="1" customWidth="1"/>
    <col min="8210" max="8210" width="10.375" style="3" bestFit="1" customWidth="1"/>
    <col min="8211" max="8211" width="10.375" style="3" customWidth="1"/>
    <col min="8212" max="8212" width="10.125" style="3" customWidth="1"/>
    <col min="8213" max="8213" width="10" style="3" customWidth="1"/>
    <col min="8214" max="8216" width="8.875" style="3"/>
    <col min="8217" max="8217" width="9.5" style="3" bestFit="1" customWidth="1"/>
    <col min="8218" max="8218" width="8.875" style="3"/>
    <col min="8219" max="8219" width="11.125" style="3" customWidth="1"/>
    <col min="8220" max="8220" width="2.875" style="3" customWidth="1"/>
    <col min="8221" max="8221" width="4.25" style="3" customWidth="1"/>
    <col min="8222" max="8222" width="12.875" style="3" customWidth="1"/>
    <col min="8223" max="8448" width="8.875" style="3"/>
    <col min="8449" max="8449" width="3" style="3" customWidth="1"/>
    <col min="8450" max="8450" width="4.375" style="3" customWidth="1"/>
    <col min="8451" max="8451" width="4.375" style="3" bestFit="1" customWidth="1"/>
    <col min="8452" max="8452" width="3.375" style="3" customWidth="1"/>
    <col min="8453" max="8453" width="66.125" style="3" customWidth="1"/>
    <col min="8454" max="8454" width="4.25" style="3" customWidth="1"/>
    <col min="8455" max="8455" width="11.25" style="3" bestFit="1" customWidth="1"/>
    <col min="8456" max="8457" width="10.375" style="3" bestFit="1" customWidth="1"/>
    <col min="8458" max="8458" width="9.625" style="3" customWidth="1"/>
    <col min="8459" max="8459" width="10.375" style="3" bestFit="1" customWidth="1"/>
    <col min="8460" max="8460" width="11.125" style="3" customWidth="1"/>
    <col min="8461" max="8464" width="10.375" style="3" bestFit="1" customWidth="1"/>
    <col min="8465" max="8465" width="11.125" style="3" bestFit="1" customWidth="1"/>
    <col min="8466" max="8466" width="10.375" style="3" bestFit="1" customWidth="1"/>
    <col min="8467" max="8467" width="10.375" style="3" customWidth="1"/>
    <col min="8468" max="8468" width="10.125" style="3" customWidth="1"/>
    <col min="8469" max="8469" width="10" style="3" customWidth="1"/>
    <col min="8470" max="8472" width="8.875" style="3"/>
    <col min="8473" max="8473" width="9.5" style="3" bestFit="1" customWidth="1"/>
    <col min="8474" max="8474" width="8.875" style="3"/>
    <col min="8475" max="8475" width="11.125" style="3" customWidth="1"/>
    <col min="8476" max="8476" width="2.875" style="3" customWidth="1"/>
    <col min="8477" max="8477" width="4.25" style="3" customWidth="1"/>
    <col min="8478" max="8478" width="12.875" style="3" customWidth="1"/>
    <col min="8479" max="8704" width="8.875" style="3"/>
    <col min="8705" max="8705" width="3" style="3" customWidth="1"/>
    <col min="8706" max="8706" width="4.375" style="3" customWidth="1"/>
    <col min="8707" max="8707" width="4.375" style="3" bestFit="1" customWidth="1"/>
    <col min="8708" max="8708" width="3.375" style="3" customWidth="1"/>
    <col min="8709" max="8709" width="66.125" style="3" customWidth="1"/>
    <col min="8710" max="8710" width="4.25" style="3" customWidth="1"/>
    <col min="8711" max="8711" width="11.25" style="3" bestFit="1" customWidth="1"/>
    <col min="8712" max="8713" width="10.375" style="3" bestFit="1" customWidth="1"/>
    <col min="8714" max="8714" width="9.625" style="3" customWidth="1"/>
    <col min="8715" max="8715" width="10.375" style="3" bestFit="1" customWidth="1"/>
    <col min="8716" max="8716" width="11.125" style="3" customWidth="1"/>
    <col min="8717" max="8720" width="10.375" style="3" bestFit="1" customWidth="1"/>
    <col min="8721" max="8721" width="11.125" style="3" bestFit="1" customWidth="1"/>
    <col min="8722" max="8722" width="10.375" style="3" bestFit="1" customWidth="1"/>
    <col min="8723" max="8723" width="10.375" style="3" customWidth="1"/>
    <col min="8724" max="8724" width="10.125" style="3" customWidth="1"/>
    <col min="8725" max="8725" width="10" style="3" customWidth="1"/>
    <col min="8726" max="8728" width="8.875" style="3"/>
    <col min="8729" max="8729" width="9.5" style="3" bestFit="1" customWidth="1"/>
    <col min="8730" max="8730" width="8.875" style="3"/>
    <col min="8731" max="8731" width="11.125" style="3" customWidth="1"/>
    <col min="8732" max="8732" width="2.875" style="3" customWidth="1"/>
    <col min="8733" max="8733" width="4.25" style="3" customWidth="1"/>
    <col min="8734" max="8734" width="12.875" style="3" customWidth="1"/>
    <col min="8735" max="8960" width="8.875" style="3"/>
    <col min="8961" max="8961" width="3" style="3" customWidth="1"/>
    <col min="8962" max="8962" width="4.375" style="3" customWidth="1"/>
    <col min="8963" max="8963" width="4.375" style="3" bestFit="1" customWidth="1"/>
    <col min="8964" max="8964" width="3.375" style="3" customWidth="1"/>
    <col min="8965" max="8965" width="66.125" style="3" customWidth="1"/>
    <col min="8966" max="8966" width="4.25" style="3" customWidth="1"/>
    <col min="8967" max="8967" width="11.25" style="3" bestFit="1" customWidth="1"/>
    <col min="8968" max="8969" width="10.375" style="3" bestFit="1" customWidth="1"/>
    <col min="8970" max="8970" width="9.625" style="3" customWidth="1"/>
    <col min="8971" max="8971" width="10.375" style="3" bestFit="1" customWidth="1"/>
    <col min="8972" max="8972" width="11.125" style="3" customWidth="1"/>
    <col min="8973" max="8976" width="10.375" style="3" bestFit="1" customWidth="1"/>
    <col min="8977" max="8977" width="11.125" style="3" bestFit="1" customWidth="1"/>
    <col min="8978" max="8978" width="10.375" style="3" bestFit="1" customWidth="1"/>
    <col min="8979" max="8979" width="10.375" style="3" customWidth="1"/>
    <col min="8980" max="8980" width="10.125" style="3" customWidth="1"/>
    <col min="8981" max="8981" width="10" style="3" customWidth="1"/>
    <col min="8982" max="8984" width="8.875" style="3"/>
    <col min="8985" max="8985" width="9.5" style="3" bestFit="1" customWidth="1"/>
    <col min="8986" max="8986" width="8.875" style="3"/>
    <col min="8987" max="8987" width="11.125" style="3" customWidth="1"/>
    <col min="8988" max="8988" width="2.875" style="3" customWidth="1"/>
    <col min="8989" max="8989" width="4.25" style="3" customWidth="1"/>
    <col min="8990" max="8990" width="12.875" style="3" customWidth="1"/>
    <col min="8991" max="9216" width="8.875" style="3"/>
    <col min="9217" max="9217" width="3" style="3" customWidth="1"/>
    <col min="9218" max="9218" width="4.375" style="3" customWidth="1"/>
    <col min="9219" max="9219" width="4.375" style="3" bestFit="1" customWidth="1"/>
    <col min="9220" max="9220" width="3.375" style="3" customWidth="1"/>
    <col min="9221" max="9221" width="66.125" style="3" customWidth="1"/>
    <col min="9222" max="9222" width="4.25" style="3" customWidth="1"/>
    <col min="9223" max="9223" width="11.25" style="3" bestFit="1" customWidth="1"/>
    <col min="9224" max="9225" width="10.375" style="3" bestFit="1" customWidth="1"/>
    <col min="9226" max="9226" width="9.625" style="3" customWidth="1"/>
    <col min="9227" max="9227" width="10.375" style="3" bestFit="1" customWidth="1"/>
    <col min="9228" max="9228" width="11.125" style="3" customWidth="1"/>
    <col min="9229" max="9232" width="10.375" style="3" bestFit="1" customWidth="1"/>
    <col min="9233" max="9233" width="11.125" style="3" bestFit="1" customWidth="1"/>
    <col min="9234" max="9234" width="10.375" style="3" bestFit="1" customWidth="1"/>
    <col min="9235" max="9235" width="10.375" style="3" customWidth="1"/>
    <col min="9236" max="9236" width="10.125" style="3" customWidth="1"/>
    <col min="9237" max="9237" width="10" style="3" customWidth="1"/>
    <col min="9238" max="9240" width="8.875" style="3"/>
    <col min="9241" max="9241" width="9.5" style="3" bestFit="1" customWidth="1"/>
    <col min="9242" max="9242" width="8.875" style="3"/>
    <col min="9243" max="9243" width="11.125" style="3" customWidth="1"/>
    <col min="9244" max="9244" width="2.875" style="3" customWidth="1"/>
    <col min="9245" max="9245" width="4.25" style="3" customWidth="1"/>
    <col min="9246" max="9246" width="12.875" style="3" customWidth="1"/>
    <col min="9247" max="9472" width="8.875" style="3"/>
    <col min="9473" max="9473" width="3" style="3" customWidth="1"/>
    <col min="9474" max="9474" width="4.375" style="3" customWidth="1"/>
    <col min="9475" max="9475" width="4.375" style="3" bestFit="1" customWidth="1"/>
    <col min="9476" max="9476" width="3.375" style="3" customWidth="1"/>
    <col min="9477" max="9477" width="66.125" style="3" customWidth="1"/>
    <col min="9478" max="9478" width="4.25" style="3" customWidth="1"/>
    <col min="9479" max="9479" width="11.25" style="3" bestFit="1" customWidth="1"/>
    <col min="9480" max="9481" width="10.375" style="3" bestFit="1" customWidth="1"/>
    <col min="9482" max="9482" width="9.625" style="3" customWidth="1"/>
    <col min="9483" max="9483" width="10.375" style="3" bestFit="1" customWidth="1"/>
    <col min="9484" max="9484" width="11.125" style="3" customWidth="1"/>
    <col min="9485" max="9488" width="10.375" style="3" bestFit="1" customWidth="1"/>
    <col min="9489" max="9489" width="11.125" style="3" bestFit="1" customWidth="1"/>
    <col min="9490" max="9490" width="10.375" style="3" bestFit="1" customWidth="1"/>
    <col min="9491" max="9491" width="10.375" style="3" customWidth="1"/>
    <col min="9492" max="9492" width="10.125" style="3" customWidth="1"/>
    <col min="9493" max="9493" width="10" style="3" customWidth="1"/>
    <col min="9494" max="9496" width="8.875" style="3"/>
    <col min="9497" max="9497" width="9.5" style="3" bestFit="1" customWidth="1"/>
    <col min="9498" max="9498" width="8.875" style="3"/>
    <col min="9499" max="9499" width="11.125" style="3" customWidth="1"/>
    <col min="9500" max="9500" width="2.875" style="3" customWidth="1"/>
    <col min="9501" max="9501" width="4.25" style="3" customWidth="1"/>
    <col min="9502" max="9502" width="12.875" style="3" customWidth="1"/>
    <col min="9503" max="9728" width="8.875" style="3"/>
    <col min="9729" max="9729" width="3" style="3" customWidth="1"/>
    <col min="9730" max="9730" width="4.375" style="3" customWidth="1"/>
    <col min="9731" max="9731" width="4.375" style="3" bestFit="1" customWidth="1"/>
    <col min="9732" max="9732" width="3.375" style="3" customWidth="1"/>
    <col min="9733" max="9733" width="66.125" style="3" customWidth="1"/>
    <col min="9734" max="9734" width="4.25" style="3" customWidth="1"/>
    <col min="9735" max="9735" width="11.25" style="3" bestFit="1" customWidth="1"/>
    <col min="9736" max="9737" width="10.375" style="3" bestFit="1" customWidth="1"/>
    <col min="9738" max="9738" width="9.625" style="3" customWidth="1"/>
    <col min="9739" max="9739" width="10.375" style="3" bestFit="1" customWidth="1"/>
    <col min="9740" max="9740" width="11.125" style="3" customWidth="1"/>
    <col min="9741" max="9744" width="10.375" style="3" bestFit="1" customWidth="1"/>
    <col min="9745" max="9745" width="11.125" style="3" bestFit="1" customWidth="1"/>
    <col min="9746" max="9746" width="10.375" style="3" bestFit="1" customWidth="1"/>
    <col min="9747" max="9747" width="10.375" style="3" customWidth="1"/>
    <col min="9748" max="9748" width="10.125" style="3" customWidth="1"/>
    <col min="9749" max="9749" width="10" style="3" customWidth="1"/>
    <col min="9750" max="9752" width="8.875" style="3"/>
    <col min="9753" max="9753" width="9.5" style="3" bestFit="1" customWidth="1"/>
    <col min="9754" max="9754" width="8.875" style="3"/>
    <col min="9755" max="9755" width="11.125" style="3" customWidth="1"/>
    <col min="9756" max="9756" width="2.875" style="3" customWidth="1"/>
    <col min="9757" max="9757" width="4.25" style="3" customWidth="1"/>
    <col min="9758" max="9758" width="12.875" style="3" customWidth="1"/>
    <col min="9759" max="9984" width="8.875" style="3"/>
    <col min="9985" max="9985" width="3" style="3" customWidth="1"/>
    <col min="9986" max="9986" width="4.375" style="3" customWidth="1"/>
    <col min="9987" max="9987" width="4.375" style="3" bestFit="1" customWidth="1"/>
    <col min="9988" max="9988" width="3.375" style="3" customWidth="1"/>
    <col min="9989" max="9989" width="66.125" style="3" customWidth="1"/>
    <col min="9990" max="9990" width="4.25" style="3" customWidth="1"/>
    <col min="9991" max="9991" width="11.25" style="3" bestFit="1" customWidth="1"/>
    <col min="9992" max="9993" width="10.375" style="3" bestFit="1" customWidth="1"/>
    <col min="9994" max="9994" width="9.625" style="3" customWidth="1"/>
    <col min="9995" max="9995" width="10.375" style="3" bestFit="1" customWidth="1"/>
    <col min="9996" max="9996" width="11.125" style="3" customWidth="1"/>
    <col min="9997" max="10000" width="10.375" style="3" bestFit="1" customWidth="1"/>
    <col min="10001" max="10001" width="11.125" style="3" bestFit="1" customWidth="1"/>
    <col min="10002" max="10002" width="10.375" style="3" bestFit="1" customWidth="1"/>
    <col min="10003" max="10003" width="10.375" style="3" customWidth="1"/>
    <col min="10004" max="10004" width="10.125" style="3" customWidth="1"/>
    <col min="10005" max="10005" width="10" style="3" customWidth="1"/>
    <col min="10006" max="10008" width="8.875" style="3"/>
    <col min="10009" max="10009" width="9.5" style="3" bestFit="1" customWidth="1"/>
    <col min="10010" max="10010" width="8.875" style="3"/>
    <col min="10011" max="10011" width="11.125" style="3" customWidth="1"/>
    <col min="10012" max="10012" width="2.875" style="3" customWidth="1"/>
    <col min="10013" max="10013" width="4.25" style="3" customWidth="1"/>
    <col min="10014" max="10014" width="12.875" style="3" customWidth="1"/>
    <col min="10015" max="10240" width="8.875" style="3"/>
    <col min="10241" max="10241" width="3" style="3" customWidth="1"/>
    <col min="10242" max="10242" width="4.375" style="3" customWidth="1"/>
    <col min="10243" max="10243" width="4.375" style="3" bestFit="1" customWidth="1"/>
    <col min="10244" max="10244" width="3.375" style="3" customWidth="1"/>
    <col min="10245" max="10245" width="66.125" style="3" customWidth="1"/>
    <col min="10246" max="10246" width="4.25" style="3" customWidth="1"/>
    <col min="10247" max="10247" width="11.25" style="3" bestFit="1" customWidth="1"/>
    <col min="10248" max="10249" width="10.375" style="3" bestFit="1" customWidth="1"/>
    <col min="10250" max="10250" width="9.625" style="3" customWidth="1"/>
    <col min="10251" max="10251" width="10.375" style="3" bestFit="1" customWidth="1"/>
    <col min="10252" max="10252" width="11.125" style="3" customWidth="1"/>
    <col min="10253" max="10256" width="10.375" style="3" bestFit="1" customWidth="1"/>
    <col min="10257" max="10257" width="11.125" style="3" bestFit="1" customWidth="1"/>
    <col min="10258" max="10258" width="10.375" style="3" bestFit="1" customWidth="1"/>
    <col min="10259" max="10259" width="10.375" style="3" customWidth="1"/>
    <col min="10260" max="10260" width="10.125" style="3" customWidth="1"/>
    <col min="10261" max="10261" width="10" style="3" customWidth="1"/>
    <col min="10262" max="10264" width="8.875" style="3"/>
    <col min="10265" max="10265" width="9.5" style="3" bestFit="1" customWidth="1"/>
    <col min="10266" max="10266" width="8.875" style="3"/>
    <col min="10267" max="10267" width="11.125" style="3" customWidth="1"/>
    <col min="10268" max="10268" width="2.875" style="3" customWidth="1"/>
    <col min="10269" max="10269" width="4.25" style="3" customWidth="1"/>
    <col min="10270" max="10270" width="12.875" style="3" customWidth="1"/>
    <col min="10271" max="10496" width="8.875" style="3"/>
    <col min="10497" max="10497" width="3" style="3" customWidth="1"/>
    <col min="10498" max="10498" width="4.375" style="3" customWidth="1"/>
    <col min="10499" max="10499" width="4.375" style="3" bestFit="1" customWidth="1"/>
    <col min="10500" max="10500" width="3.375" style="3" customWidth="1"/>
    <col min="10501" max="10501" width="66.125" style="3" customWidth="1"/>
    <col min="10502" max="10502" width="4.25" style="3" customWidth="1"/>
    <col min="10503" max="10503" width="11.25" style="3" bestFit="1" customWidth="1"/>
    <col min="10504" max="10505" width="10.375" style="3" bestFit="1" customWidth="1"/>
    <col min="10506" max="10506" width="9.625" style="3" customWidth="1"/>
    <col min="10507" max="10507" width="10.375" style="3" bestFit="1" customWidth="1"/>
    <col min="10508" max="10508" width="11.125" style="3" customWidth="1"/>
    <col min="10509" max="10512" width="10.375" style="3" bestFit="1" customWidth="1"/>
    <col min="10513" max="10513" width="11.125" style="3" bestFit="1" customWidth="1"/>
    <col min="10514" max="10514" width="10.375" style="3" bestFit="1" customWidth="1"/>
    <col min="10515" max="10515" width="10.375" style="3" customWidth="1"/>
    <col min="10516" max="10516" width="10.125" style="3" customWidth="1"/>
    <col min="10517" max="10517" width="10" style="3" customWidth="1"/>
    <col min="10518" max="10520" width="8.875" style="3"/>
    <col min="10521" max="10521" width="9.5" style="3" bestFit="1" customWidth="1"/>
    <col min="10522" max="10522" width="8.875" style="3"/>
    <col min="10523" max="10523" width="11.125" style="3" customWidth="1"/>
    <col min="10524" max="10524" width="2.875" style="3" customWidth="1"/>
    <col min="10525" max="10525" width="4.25" style="3" customWidth="1"/>
    <col min="10526" max="10526" width="12.875" style="3" customWidth="1"/>
    <col min="10527" max="10752" width="8.875" style="3"/>
    <col min="10753" max="10753" width="3" style="3" customWidth="1"/>
    <col min="10754" max="10754" width="4.375" style="3" customWidth="1"/>
    <col min="10755" max="10755" width="4.375" style="3" bestFit="1" customWidth="1"/>
    <col min="10756" max="10756" width="3.375" style="3" customWidth="1"/>
    <col min="10757" max="10757" width="66.125" style="3" customWidth="1"/>
    <col min="10758" max="10758" width="4.25" style="3" customWidth="1"/>
    <col min="10759" max="10759" width="11.25" style="3" bestFit="1" customWidth="1"/>
    <col min="10760" max="10761" width="10.375" style="3" bestFit="1" customWidth="1"/>
    <col min="10762" max="10762" width="9.625" style="3" customWidth="1"/>
    <col min="10763" max="10763" width="10.375" style="3" bestFit="1" customWidth="1"/>
    <col min="10764" max="10764" width="11.125" style="3" customWidth="1"/>
    <col min="10765" max="10768" width="10.375" style="3" bestFit="1" customWidth="1"/>
    <col min="10769" max="10769" width="11.125" style="3" bestFit="1" customWidth="1"/>
    <col min="10770" max="10770" width="10.375" style="3" bestFit="1" customWidth="1"/>
    <col min="10771" max="10771" width="10.375" style="3" customWidth="1"/>
    <col min="10772" max="10772" width="10.125" style="3" customWidth="1"/>
    <col min="10773" max="10773" width="10" style="3" customWidth="1"/>
    <col min="10774" max="10776" width="8.875" style="3"/>
    <col min="10777" max="10777" width="9.5" style="3" bestFit="1" customWidth="1"/>
    <col min="10778" max="10778" width="8.875" style="3"/>
    <col min="10779" max="10779" width="11.125" style="3" customWidth="1"/>
    <col min="10780" max="10780" width="2.875" style="3" customWidth="1"/>
    <col min="10781" max="10781" width="4.25" style="3" customWidth="1"/>
    <col min="10782" max="10782" width="12.875" style="3" customWidth="1"/>
    <col min="10783" max="11008" width="8.875" style="3"/>
    <col min="11009" max="11009" width="3" style="3" customWidth="1"/>
    <col min="11010" max="11010" width="4.375" style="3" customWidth="1"/>
    <col min="11011" max="11011" width="4.375" style="3" bestFit="1" customWidth="1"/>
    <col min="11012" max="11012" width="3.375" style="3" customWidth="1"/>
    <col min="11013" max="11013" width="66.125" style="3" customWidth="1"/>
    <col min="11014" max="11014" width="4.25" style="3" customWidth="1"/>
    <col min="11015" max="11015" width="11.25" style="3" bestFit="1" customWidth="1"/>
    <col min="11016" max="11017" width="10.375" style="3" bestFit="1" customWidth="1"/>
    <col min="11018" max="11018" width="9.625" style="3" customWidth="1"/>
    <col min="11019" max="11019" width="10.375" style="3" bestFit="1" customWidth="1"/>
    <col min="11020" max="11020" width="11.125" style="3" customWidth="1"/>
    <col min="11021" max="11024" width="10.375" style="3" bestFit="1" customWidth="1"/>
    <col min="11025" max="11025" width="11.125" style="3" bestFit="1" customWidth="1"/>
    <col min="11026" max="11026" width="10.375" style="3" bestFit="1" customWidth="1"/>
    <col min="11027" max="11027" width="10.375" style="3" customWidth="1"/>
    <col min="11028" max="11028" width="10.125" style="3" customWidth="1"/>
    <col min="11029" max="11029" width="10" style="3" customWidth="1"/>
    <col min="11030" max="11032" width="8.875" style="3"/>
    <col min="11033" max="11033" width="9.5" style="3" bestFit="1" customWidth="1"/>
    <col min="11034" max="11034" width="8.875" style="3"/>
    <col min="11035" max="11035" width="11.125" style="3" customWidth="1"/>
    <col min="11036" max="11036" width="2.875" style="3" customWidth="1"/>
    <col min="11037" max="11037" width="4.25" style="3" customWidth="1"/>
    <col min="11038" max="11038" width="12.875" style="3" customWidth="1"/>
    <col min="11039" max="11264" width="8.875" style="3"/>
    <col min="11265" max="11265" width="3" style="3" customWidth="1"/>
    <col min="11266" max="11266" width="4.375" style="3" customWidth="1"/>
    <col min="11267" max="11267" width="4.375" style="3" bestFit="1" customWidth="1"/>
    <col min="11268" max="11268" width="3.375" style="3" customWidth="1"/>
    <col min="11269" max="11269" width="66.125" style="3" customWidth="1"/>
    <col min="11270" max="11270" width="4.25" style="3" customWidth="1"/>
    <col min="11271" max="11271" width="11.25" style="3" bestFit="1" customWidth="1"/>
    <col min="11272" max="11273" width="10.375" style="3" bestFit="1" customWidth="1"/>
    <col min="11274" max="11274" width="9.625" style="3" customWidth="1"/>
    <col min="11275" max="11275" width="10.375" style="3" bestFit="1" customWidth="1"/>
    <col min="11276" max="11276" width="11.125" style="3" customWidth="1"/>
    <col min="11277" max="11280" width="10.375" style="3" bestFit="1" customWidth="1"/>
    <col min="11281" max="11281" width="11.125" style="3" bestFit="1" customWidth="1"/>
    <col min="11282" max="11282" width="10.375" style="3" bestFit="1" customWidth="1"/>
    <col min="11283" max="11283" width="10.375" style="3" customWidth="1"/>
    <col min="11284" max="11284" width="10.125" style="3" customWidth="1"/>
    <col min="11285" max="11285" width="10" style="3" customWidth="1"/>
    <col min="11286" max="11288" width="8.875" style="3"/>
    <col min="11289" max="11289" width="9.5" style="3" bestFit="1" customWidth="1"/>
    <col min="11290" max="11290" width="8.875" style="3"/>
    <col min="11291" max="11291" width="11.125" style="3" customWidth="1"/>
    <col min="11292" max="11292" width="2.875" style="3" customWidth="1"/>
    <col min="11293" max="11293" width="4.25" style="3" customWidth="1"/>
    <col min="11294" max="11294" width="12.875" style="3" customWidth="1"/>
    <col min="11295" max="11520" width="8.875" style="3"/>
    <col min="11521" max="11521" width="3" style="3" customWidth="1"/>
    <col min="11522" max="11522" width="4.375" style="3" customWidth="1"/>
    <col min="11523" max="11523" width="4.375" style="3" bestFit="1" customWidth="1"/>
    <col min="11524" max="11524" width="3.375" style="3" customWidth="1"/>
    <col min="11525" max="11525" width="66.125" style="3" customWidth="1"/>
    <col min="11526" max="11526" width="4.25" style="3" customWidth="1"/>
    <col min="11527" max="11527" width="11.25" style="3" bestFit="1" customWidth="1"/>
    <col min="11528" max="11529" width="10.375" style="3" bestFit="1" customWidth="1"/>
    <col min="11530" max="11530" width="9.625" style="3" customWidth="1"/>
    <col min="11531" max="11531" width="10.375" style="3" bestFit="1" customWidth="1"/>
    <col min="11532" max="11532" width="11.125" style="3" customWidth="1"/>
    <col min="11533" max="11536" width="10.375" style="3" bestFit="1" customWidth="1"/>
    <col min="11537" max="11537" width="11.125" style="3" bestFit="1" customWidth="1"/>
    <col min="11538" max="11538" width="10.375" style="3" bestFit="1" customWidth="1"/>
    <col min="11539" max="11539" width="10.375" style="3" customWidth="1"/>
    <col min="11540" max="11540" width="10.125" style="3" customWidth="1"/>
    <col min="11541" max="11541" width="10" style="3" customWidth="1"/>
    <col min="11542" max="11544" width="8.875" style="3"/>
    <col min="11545" max="11545" width="9.5" style="3" bestFit="1" customWidth="1"/>
    <col min="11546" max="11546" width="8.875" style="3"/>
    <col min="11547" max="11547" width="11.125" style="3" customWidth="1"/>
    <col min="11548" max="11548" width="2.875" style="3" customWidth="1"/>
    <col min="11549" max="11549" width="4.25" style="3" customWidth="1"/>
    <col min="11550" max="11550" width="12.875" style="3" customWidth="1"/>
    <col min="11551" max="11776" width="8.875" style="3"/>
    <col min="11777" max="11777" width="3" style="3" customWidth="1"/>
    <col min="11778" max="11778" width="4.375" style="3" customWidth="1"/>
    <col min="11779" max="11779" width="4.375" style="3" bestFit="1" customWidth="1"/>
    <col min="11780" max="11780" width="3.375" style="3" customWidth="1"/>
    <col min="11781" max="11781" width="66.125" style="3" customWidth="1"/>
    <col min="11782" max="11782" width="4.25" style="3" customWidth="1"/>
    <col min="11783" max="11783" width="11.25" style="3" bestFit="1" customWidth="1"/>
    <col min="11784" max="11785" width="10.375" style="3" bestFit="1" customWidth="1"/>
    <col min="11786" max="11786" width="9.625" style="3" customWidth="1"/>
    <col min="11787" max="11787" width="10.375" style="3" bestFit="1" customWidth="1"/>
    <col min="11788" max="11788" width="11.125" style="3" customWidth="1"/>
    <col min="11789" max="11792" width="10.375" style="3" bestFit="1" customWidth="1"/>
    <col min="11793" max="11793" width="11.125" style="3" bestFit="1" customWidth="1"/>
    <col min="11794" max="11794" width="10.375" style="3" bestFit="1" customWidth="1"/>
    <col min="11795" max="11795" width="10.375" style="3" customWidth="1"/>
    <col min="11796" max="11796" width="10.125" style="3" customWidth="1"/>
    <col min="11797" max="11797" width="10" style="3" customWidth="1"/>
    <col min="11798" max="11800" width="8.875" style="3"/>
    <col min="11801" max="11801" width="9.5" style="3" bestFit="1" customWidth="1"/>
    <col min="11802" max="11802" width="8.875" style="3"/>
    <col min="11803" max="11803" width="11.125" style="3" customWidth="1"/>
    <col min="11804" max="11804" width="2.875" style="3" customWidth="1"/>
    <col min="11805" max="11805" width="4.25" style="3" customWidth="1"/>
    <col min="11806" max="11806" width="12.875" style="3" customWidth="1"/>
    <col min="11807" max="12032" width="8.875" style="3"/>
    <col min="12033" max="12033" width="3" style="3" customWidth="1"/>
    <col min="12034" max="12034" width="4.375" style="3" customWidth="1"/>
    <col min="12035" max="12035" width="4.375" style="3" bestFit="1" customWidth="1"/>
    <col min="12036" max="12036" width="3.375" style="3" customWidth="1"/>
    <col min="12037" max="12037" width="66.125" style="3" customWidth="1"/>
    <col min="12038" max="12038" width="4.25" style="3" customWidth="1"/>
    <col min="12039" max="12039" width="11.25" style="3" bestFit="1" customWidth="1"/>
    <col min="12040" max="12041" width="10.375" style="3" bestFit="1" customWidth="1"/>
    <col min="12042" max="12042" width="9.625" style="3" customWidth="1"/>
    <col min="12043" max="12043" width="10.375" style="3" bestFit="1" customWidth="1"/>
    <col min="12044" max="12044" width="11.125" style="3" customWidth="1"/>
    <col min="12045" max="12048" width="10.375" style="3" bestFit="1" customWidth="1"/>
    <col min="12049" max="12049" width="11.125" style="3" bestFit="1" customWidth="1"/>
    <col min="12050" max="12050" width="10.375" style="3" bestFit="1" customWidth="1"/>
    <col min="12051" max="12051" width="10.375" style="3" customWidth="1"/>
    <col min="12052" max="12052" width="10.125" style="3" customWidth="1"/>
    <col min="12053" max="12053" width="10" style="3" customWidth="1"/>
    <col min="12054" max="12056" width="8.875" style="3"/>
    <col min="12057" max="12057" width="9.5" style="3" bestFit="1" customWidth="1"/>
    <col min="12058" max="12058" width="8.875" style="3"/>
    <col min="12059" max="12059" width="11.125" style="3" customWidth="1"/>
    <col min="12060" max="12060" width="2.875" style="3" customWidth="1"/>
    <col min="12061" max="12061" width="4.25" style="3" customWidth="1"/>
    <col min="12062" max="12062" width="12.875" style="3" customWidth="1"/>
    <col min="12063" max="12288" width="8.875" style="3"/>
    <col min="12289" max="12289" width="3" style="3" customWidth="1"/>
    <col min="12290" max="12290" width="4.375" style="3" customWidth="1"/>
    <col min="12291" max="12291" width="4.375" style="3" bestFit="1" customWidth="1"/>
    <col min="12292" max="12292" width="3.375" style="3" customWidth="1"/>
    <col min="12293" max="12293" width="66.125" style="3" customWidth="1"/>
    <col min="12294" max="12294" width="4.25" style="3" customWidth="1"/>
    <col min="12295" max="12295" width="11.25" style="3" bestFit="1" customWidth="1"/>
    <col min="12296" max="12297" width="10.375" style="3" bestFit="1" customWidth="1"/>
    <col min="12298" max="12298" width="9.625" style="3" customWidth="1"/>
    <col min="12299" max="12299" width="10.375" style="3" bestFit="1" customWidth="1"/>
    <col min="12300" max="12300" width="11.125" style="3" customWidth="1"/>
    <col min="12301" max="12304" width="10.375" style="3" bestFit="1" customWidth="1"/>
    <col min="12305" max="12305" width="11.125" style="3" bestFit="1" customWidth="1"/>
    <col min="12306" max="12306" width="10.375" style="3" bestFit="1" customWidth="1"/>
    <col min="12307" max="12307" width="10.375" style="3" customWidth="1"/>
    <col min="12308" max="12308" width="10.125" style="3" customWidth="1"/>
    <col min="12309" max="12309" width="10" style="3" customWidth="1"/>
    <col min="12310" max="12312" width="8.875" style="3"/>
    <col min="12313" max="12313" width="9.5" style="3" bestFit="1" customWidth="1"/>
    <col min="12314" max="12314" width="8.875" style="3"/>
    <col min="12315" max="12315" width="11.125" style="3" customWidth="1"/>
    <col min="12316" max="12316" width="2.875" style="3" customWidth="1"/>
    <col min="12317" max="12317" width="4.25" style="3" customWidth="1"/>
    <col min="12318" max="12318" width="12.875" style="3" customWidth="1"/>
    <col min="12319" max="12544" width="8.875" style="3"/>
    <col min="12545" max="12545" width="3" style="3" customWidth="1"/>
    <col min="12546" max="12546" width="4.375" style="3" customWidth="1"/>
    <col min="12547" max="12547" width="4.375" style="3" bestFit="1" customWidth="1"/>
    <col min="12548" max="12548" width="3.375" style="3" customWidth="1"/>
    <col min="12549" max="12549" width="66.125" style="3" customWidth="1"/>
    <col min="12550" max="12550" width="4.25" style="3" customWidth="1"/>
    <col min="12551" max="12551" width="11.25" style="3" bestFit="1" customWidth="1"/>
    <col min="12552" max="12553" width="10.375" style="3" bestFit="1" customWidth="1"/>
    <col min="12554" max="12554" width="9.625" style="3" customWidth="1"/>
    <col min="12555" max="12555" width="10.375" style="3" bestFit="1" customWidth="1"/>
    <col min="12556" max="12556" width="11.125" style="3" customWidth="1"/>
    <col min="12557" max="12560" width="10.375" style="3" bestFit="1" customWidth="1"/>
    <col min="12561" max="12561" width="11.125" style="3" bestFit="1" customWidth="1"/>
    <col min="12562" max="12562" width="10.375" style="3" bestFit="1" customWidth="1"/>
    <col min="12563" max="12563" width="10.375" style="3" customWidth="1"/>
    <col min="12564" max="12564" width="10.125" style="3" customWidth="1"/>
    <col min="12565" max="12565" width="10" style="3" customWidth="1"/>
    <col min="12566" max="12568" width="8.875" style="3"/>
    <col min="12569" max="12569" width="9.5" style="3" bestFit="1" customWidth="1"/>
    <col min="12570" max="12570" width="8.875" style="3"/>
    <col min="12571" max="12571" width="11.125" style="3" customWidth="1"/>
    <col min="12572" max="12572" width="2.875" style="3" customWidth="1"/>
    <col min="12573" max="12573" width="4.25" style="3" customWidth="1"/>
    <col min="12574" max="12574" width="12.875" style="3" customWidth="1"/>
    <col min="12575" max="12800" width="8.875" style="3"/>
    <col min="12801" max="12801" width="3" style="3" customWidth="1"/>
    <col min="12802" max="12802" width="4.375" style="3" customWidth="1"/>
    <col min="12803" max="12803" width="4.375" style="3" bestFit="1" customWidth="1"/>
    <col min="12804" max="12804" width="3.375" style="3" customWidth="1"/>
    <col min="12805" max="12805" width="66.125" style="3" customWidth="1"/>
    <col min="12806" max="12806" width="4.25" style="3" customWidth="1"/>
    <col min="12807" max="12807" width="11.25" style="3" bestFit="1" customWidth="1"/>
    <col min="12808" max="12809" width="10.375" style="3" bestFit="1" customWidth="1"/>
    <col min="12810" max="12810" width="9.625" style="3" customWidth="1"/>
    <col min="12811" max="12811" width="10.375" style="3" bestFit="1" customWidth="1"/>
    <col min="12812" max="12812" width="11.125" style="3" customWidth="1"/>
    <col min="12813" max="12816" width="10.375" style="3" bestFit="1" customWidth="1"/>
    <col min="12817" max="12817" width="11.125" style="3" bestFit="1" customWidth="1"/>
    <col min="12818" max="12818" width="10.375" style="3" bestFit="1" customWidth="1"/>
    <col min="12819" max="12819" width="10.375" style="3" customWidth="1"/>
    <col min="12820" max="12820" width="10.125" style="3" customWidth="1"/>
    <col min="12821" max="12821" width="10" style="3" customWidth="1"/>
    <col min="12822" max="12824" width="8.875" style="3"/>
    <col min="12825" max="12825" width="9.5" style="3" bestFit="1" customWidth="1"/>
    <col min="12826" max="12826" width="8.875" style="3"/>
    <col min="12827" max="12827" width="11.125" style="3" customWidth="1"/>
    <col min="12828" max="12828" width="2.875" style="3" customWidth="1"/>
    <col min="12829" max="12829" width="4.25" style="3" customWidth="1"/>
    <col min="12830" max="12830" width="12.875" style="3" customWidth="1"/>
    <col min="12831" max="13056" width="8.875" style="3"/>
    <col min="13057" max="13057" width="3" style="3" customWidth="1"/>
    <col min="13058" max="13058" width="4.375" style="3" customWidth="1"/>
    <col min="13059" max="13059" width="4.375" style="3" bestFit="1" customWidth="1"/>
    <col min="13060" max="13060" width="3.375" style="3" customWidth="1"/>
    <col min="13061" max="13061" width="66.125" style="3" customWidth="1"/>
    <col min="13062" max="13062" width="4.25" style="3" customWidth="1"/>
    <col min="13063" max="13063" width="11.25" style="3" bestFit="1" customWidth="1"/>
    <col min="13064" max="13065" width="10.375" style="3" bestFit="1" customWidth="1"/>
    <col min="13066" max="13066" width="9.625" style="3" customWidth="1"/>
    <col min="13067" max="13067" width="10.375" style="3" bestFit="1" customWidth="1"/>
    <col min="13068" max="13068" width="11.125" style="3" customWidth="1"/>
    <col min="13069" max="13072" width="10.375" style="3" bestFit="1" customWidth="1"/>
    <col min="13073" max="13073" width="11.125" style="3" bestFit="1" customWidth="1"/>
    <col min="13074" max="13074" width="10.375" style="3" bestFit="1" customWidth="1"/>
    <col min="13075" max="13075" width="10.375" style="3" customWidth="1"/>
    <col min="13076" max="13076" width="10.125" style="3" customWidth="1"/>
    <col min="13077" max="13077" width="10" style="3" customWidth="1"/>
    <col min="13078" max="13080" width="8.875" style="3"/>
    <col min="13081" max="13081" width="9.5" style="3" bestFit="1" customWidth="1"/>
    <col min="13082" max="13082" width="8.875" style="3"/>
    <col min="13083" max="13083" width="11.125" style="3" customWidth="1"/>
    <col min="13084" max="13084" width="2.875" style="3" customWidth="1"/>
    <col min="13085" max="13085" width="4.25" style="3" customWidth="1"/>
    <col min="13086" max="13086" width="12.875" style="3" customWidth="1"/>
    <col min="13087" max="13312" width="8.875" style="3"/>
    <col min="13313" max="13313" width="3" style="3" customWidth="1"/>
    <col min="13314" max="13314" width="4.375" style="3" customWidth="1"/>
    <col min="13315" max="13315" width="4.375" style="3" bestFit="1" customWidth="1"/>
    <col min="13316" max="13316" width="3.375" style="3" customWidth="1"/>
    <col min="13317" max="13317" width="66.125" style="3" customWidth="1"/>
    <col min="13318" max="13318" width="4.25" style="3" customWidth="1"/>
    <col min="13319" max="13319" width="11.25" style="3" bestFit="1" customWidth="1"/>
    <col min="13320" max="13321" width="10.375" style="3" bestFit="1" customWidth="1"/>
    <col min="13322" max="13322" width="9.625" style="3" customWidth="1"/>
    <col min="13323" max="13323" width="10.375" style="3" bestFit="1" customWidth="1"/>
    <col min="13324" max="13324" width="11.125" style="3" customWidth="1"/>
    <col min="13325" max="13328" width="10.375" style="3" bestFit="1" customWidth="1"/>
    <col min="13329" max="13329" width="11.125" style="3" bestFit="1" customWidth="1"/>
    <col min="13330" max="13330" width="10.375" style="3" bestFit="1" customWidth="1"/>
    <col min="13331" max="13331" width="10.375" style="3" customWidth="1"/>
    <col min="13332" max="13332" width="10.125" style="3" customWidth="1"/>
    <col min="13333" max="13333" width="10" style="3" customWidth="1"/>
    <col min="13334" max="13336" width="8.875" style="3"/>
    <col min="13337" max="13337" width="9.5" style="3" bestFit="1" customWidth="1"/>
    <col min="13338" max="13338" width="8.875" style="3"/>
    <col min="13339" max="13339" width="11.125" style="3" customWidth="1"/>
    <col min="13340" max="13340" width="2.875" style="3" customWidth="1"/>
    <col min="13341" max="13341" width="4.25" style="3" customWidth="1"/>
    <col min="13342" max="13342" width="12.875" style="3" customWidth="1"/>
    <col min="13343" max="13568" width="8.875" style="3"/>
    <col min="13569" max="13569" width="3" style="3" customWidth="1"/>
    <col min="13570" max="13570" width="4.375" style="3" customWidth="1"/>
    <col min="13571" max="13571" width="4.375" style="3" bestFit="1" customWidth="1"/>
    <col min="13572" max="13572" width="3.375" style="3" customWidth="1"/>
    <col min="13573" max="13573" width="66.125" style="3" customWidth="1"/>
    <col min="13574" max="13574" width="4.25" style="3" customWidth="1"/>
    <col min="13575" max="13575" width="11.25" style="3" bestFit="1" customWidth="1"/>
    <col min="13576" max="13577" width="10.375" style="3" bestFit="1" customWidth="1"/>
    <col min="13578" max="13578" width="9.625" style="3" customWidth="1"/>
    <col min="13579" max="13579" width="10.375" style="3" bestFit="1" customWidth="1"/>
    <col min="13580" max="13580" width="11.125" style="3" customWidth="1"/>
    <col min="13581" max="13584" width="10.375" style="3" bestFit="1" customWidth="1"/>
    <col min="13585" max="13585" width="11.125" style="3" bestFit="1" customWidth="1"/>
    <col min="13586" max="13586" width="10.375" style="3" bestFit="1" customWidth="1"/>
    <col min="13587" max="13587" width="10.375" style="3" customWidth="1"/>
    <col min="13588" max="13588" width="10.125" style="3" customWidth="1"/>
    <col min="13589" max="13589" width="10" style="3" customWidth="1"/>
    <col min="13590" max="13592" width="8.875" style="3"/>
    <col min="13593" max="13593" width="9.5" style="3" bestFit="1" customWidth="1"/>
    <col min="13594" max="13594" width="8.875" style="3"/>
    <col min="13595" max="13595" width="11.125" style="3" customWidth="1"/>
    <col min="13596" max="13596" width="2.875" style="3" customWidth="1"/>
    <col min="13597" max="13597" width="4.25" style="3" customWidth="1"/>
    <col min="13598" max="13598" width="12.875" style="3" customWidth="1"/>
    <col min="13599" max="13824" width="8.875" style="3"/>
    <col min="13825" max="13825" width="3" style="3" customWidth="1"/>
    <col min="13826" max="13826" width="4.375" style="3" customWidth="1"/>
    <col min="13827" max="13827" width="4.375" style="3" bestFit="1" customWidth="1"/>
    <col min="13828" max="13828" width="3.375" style="3" customWidth="1"/>
    <col min="13829" max="13829" width="66.125" style="3" customWidth="1"/>
    <col min="13830" max="13830" width="4.25" style="3" customWidth="1"/>
    <col min="13831" max="13831" width="11.25" style="3" bestFit="1" customWidth="1"/>
    <col min="13832" max="13833" width="10.375" style="3" bestFit="1" customWidth="1"/>
    <col min="13834" max="13834" width="9.625" style="3" customWidth="1"/>
    <col min="13835" max="13835" width="10.375" style="3" bestFit="1" customWidth="1"/>
    <col min="13836" max="13836" width="11.125" style="3" customWidth="1"/>
    <col min="13837" max="13840" width="10.375" style="3" bestFit="1" customWidth="1"/>
    <col min="13841" max="13841" width="11.125" style="3" bestFit="1" customWidth="1"/>
    <col min="13842" max="13842" width="10.375" style="3" bestFit="1" customWidth="1"/>
    <col min="13843" max="13843" width="10.375" style="3" customWidth="1"/>
    <col min="13844" max="13844" width="10.125" style="3" customWidth="1"/>
    <col min="13845" max="13845" width="10" style="3" customWidth="1"/>
    <col min="13846" max="13848" width="8.875" style="3"/>
    <col min="13849" max="13849" width="9.5" style="3" bestFit="1" customWidth="1"/>
    <col min="13850" max="13850" width="8.875" style="3"/>
    <col min="13851" max="13851" width="11.125" style="3" customWidth="1"/>
    <col min="13852" max="13852" width="2.875" style="3" customWidth="1"/>
    <col min="13853" max="13853" width="4.25" style="3" customWidth="1"/>
    <col min="13854" max="13854" width="12.875" style="3" customWidth="1"/>
    <col min="13855" max="14080" width="8.875" style="3"/>
    <col min="14081" max="14081" width="3" style="3" customWidth="1"/>
    <col min="14082" max="14082" width="4.375" style="3" customWidth="1"/>
    <col min="14083" max="14083" width="4.375" style="3" bestFit="1" customWidth="1"/>
    <col min="14084" max="14084" width="3.375" style="3" customWidth="1"/>
    <col min="14085" max="14085" width="66.125" style="3" customWidth="1"/>
    <col min="14086" max="14086" width="4.25" style="3" customWidth="1"/>
    <col min="14087" max="14087" width="11.25" style="3" bestFit="1" customWidth="1"/>
    <col min="14088" max="14089" width="10.375" style="3" bestFit="1" customWidth="1"/>
    <col min="14090" max="14090" width="9.625" style="3" customWidth="1"/>
    <col min="14091" max="14091" width="10.375" style="3" bestFit="1" customWidth="1"/>
    <col min="14092" max="14092" width="11.125" style="3" customWidth="1"/>
    <col min="14093" max="14096" width="10.375" style="3" bestFit="1" customWidth="1"/>
    <col min="14097" max="14097" width="11.125" style="3" bestFit="1" customWidth="1"/>
    <col min="14098" max="14098" width="10.375" style="3" bestFit="1" customWidth="1"/>
    <col min="14099" max="14099" width="10.375" style="3" customWidth="1"/>
    <col min="14100" max="14100" width="10.125" style="3" customWidth="1"/>
    <col min="14101" max="14101" width="10" style="3" customWidth="1"/>
    <col min="14102" max="14104" width="8.875" style="3"/>
    <col min="14105" max="14105" width="9.5" style="3" bestFit="1" customWidth="1"/>
    <col min="14106" max="14106" width="8.875" style="3"/>
    <col min="14107" max="14107" width="11.125" style="3" customWidth="1"/>
    <col min="14108" max="14108" width="2.875" style="3" customWidth="1"/>
    <col min="14109" max="14109" width="4.25" style="3" customWidth="1"/>
    <col min="14110" max="14110" width="12.875" style="3" customWidth="1"/>
    <col min="14111" max="14336" width="8.875" style="3"/>
    <col min="14337" max="14337" width="3" style="3" customWidth="1"/>
    <col min="14338" max="14338" width="4.375" style="3" customWidth="1"/>
    <col min="14339" max="14339" width="4.375" style="3" bestFit="1" customWidth="1"/>
    <col min="14340" max="14340" width="3.375" style="3" customWidth="1"/>
    <col min="14341" max="14341" width="66.125" style="3" customWidth="1"/>
    <col min="14342" max="14342" width="4.25" style="3" customWidth="1"/>
    <col min="14343" max="14343" width="11.25" style="3" bestFit="1" customWidth="1"/>
    <col min="14344" max="14345" width="10.375" style="3" bestFit="1" customWidth="1"/>
    <col min="14346" max="14346" width="9.625" style="3" customWidth="1"/>
    <col min="14347" max="14347" width="10.375" style="3" bestFit="1" customWidth="1"/>
    <col min="14348" max="14348" width="11.125" style="3" customWidth="1"/>
    <col min="14349" max="14352" width="10.375" style="3" bestFit="1" customWidth="1"/>
    <col min="14353" max="14353" width="11.125" style="3" bestFit="1" customWidth="1"/>
    <col min="14354" max="14354" width="10.375" style="3" bestFit="1" customWidth="1"/>
    <col min="14355" max="14355" width="10.375" style="3" customWidth="1"/>
    <col min="14356" max="14356" width="10.125" style="3" customWidth="1"/>
    <col min="14357" max="14357" width="10" style="3" customWidth="1"/>
    <col min="14358" max="14360" width="8.875" style="3"/>
    <col min="14361" max="14361" width="9.5" style="3" bestFit="1" customWidth="1"/>
    <col min="14362" max="14362" width="8.875" style="3"/>
    <col min="14363" max="14363" width="11.125" style="3" customWidth="1"/>
    <col min="14364" max="14364" width="2.875" style="3" customWidth="1"/>
    <col min="14365" max="14365" width="4.25" style="3" customWidth="1"/>
    <col min="14366" max="14366" width="12.875" style="3" customWidth="1"/>
    <col min="14367" max="14592" width="8.875" style="3"/>
    <col min="14593" max="14593" width="3" style="3" customWidth="1"/>
    <col min="14594" max="14594" width="4.375" style="3" customWidth="1"/>
    <col min="14595" max="14595" width="4.375" style="3" bestFit="1" customWidth="1"/>
    <col min="14596" max="14596" width="3.375" style="3" customWidth="1"/>
    <col min="14597" max="14597" width="66.125" style="3" customWidth="1"/>
    <col min="14598" max="14598" width="4.25" style="3" customWidth="1"/>
    <col min="14599" max="14599" width="11.25" style="3" bestFit="1" customWidth="1"/>
    <col min="14600" max="14601" width="10.375" style="3" bestFit="1" customWidth="1"/>
    <col min="14602" max="14602" width="9.625" style="3" customWidth="1"/>
    <col min="14603" max="14603" width="10.375" style="3" bestFit="1" customWidth="1"/>
    <col min="14604" max="14604" width="11.125" style="3" customWidth="1"/>
    <col min="14605" max="14608" width="10.375" style="3" bestFit="1" customWidth="1"/>
    <col min="14609" max="14609" width="11.125" style="3" bestFit="1" customWidth="1"/>
    <col min="14610" max="14610" width="10.375" style="3" bestFit="1" customWidth="1"/>
    <col min="14611" max="14611" width="10.375" style="3" customWidth="1"/>
    <col min="14612" max="14612" width="10.125" style="3" customWidth="1"/>
    <col min="14613" max="14613" width="10" style="3" customWidth="1"/>
    <col min="14614" max="14616" width="8.875" style="3"/>
    <col min="14617" max="14617" width="9.5" style="3" bestFit="1" customWidth="1"/>
    <col min="14618" max="14618" width="8.875" style="3"/>
    <col min="14619" max="14619" width="11.125" style="3" customWidth="1"/>
    <col min="14620" max="14620" width="2.875" style="3" customWidth="1"/>
    <col min="14621" max="14621" width="4.25" style="3" customWidth="1"/>
    <col min="14622" max="14622" width="12.875" style="3" customWidth="1"/>
    <col min="14623" max="14848" width="8.875" style="3"/>
    <col min="14849" max="14849" width="3" style="3" customWidth="1"/>
    <col min="14850" max="14850" width="4.375" style="3" customWidth="1"/>
    <col min="14851" max="14851" width="4.375" style="3" bestFit="1" customWidth="1"/>
    <col min="14852" max="14852" width="3.375" style="3" customWidth="1"/>
    <col min="14853" max="14853" width="66.125" style="3" customWidth="1"/>
    <col min="14854" max="14854" width="4.25" style="3" customWidth="1"/>
    <col min="14855" max="14855" width="11.25" style="3" bestFit="1" customWidth="1"/>
    <col min="14856" max="14857" width="10.375" style="3" bestFit="1" customWidth="1"/>
    <col min="14858" max="14858" width="9.625" style="3" customWidth="1"/>
    <col min="14859" max="14859" width="10.375" style="3" bestFit="1" customWidth="1"/>
    <col min="14860" max="14860" width="11.125" style="3" customWidth="1"/>
    <col min="14861" max="14864" width="10.375" style="3" bestFit="1" customWidth="1"/>
    <col min="14865" max="14865" width="11.125" style="3" bestFit="1" customWidth="1"/>
    <col min="14866" max="14866" width="10.375" style="3" bestFit="1" customWidth="1"/>
    <col min="14867" max="14867" width="10.375" style="3" customWidth="1"/>
    <col min="14868" max="14868" width="10.125" style="3" customWidth="1"/>
    <col min="14869" max="14869" width="10" style="3" customWidth="1"/>
    <col min="14870" max="14872" width="8.875" style="3"/>
    <col min="14873" max="14873" width="9.5" style="3" bestFit="1" customWidth="1"/>
    <col min="14874" max="14874" width="8.875" style="3"/>
    <col min="14875" max="14875" width="11.125" style="3" customWidth="1"/>
    <col min="14876" max="14876" width="2.875" style="3" customWidth="1"/>
    <col min="14877" max="14877" width="4.25" style="3" customWidth="1"/>
    <col min="14878" max="14878" width="12.875" style="3" customWidth="1"/>
    <col min="14879" max="15104" width="8.875" style="3"/>
    <col min="15105" max="15105" width="3" style="3" customWidth="1"/>
    <col min="15106" max="15106" width="4.375" style="3" customWidth="1"/>
    <col min="15107" max="15107" width="4.375" style="3" bestFit="1" customWidth="1"/>
    <col min="15108" max="15108" width="3.375" style="3" customWidth="1"/>
    <col min="15109" max="15109" width="66.125" style="3" customWidth="1"/>
    <col min="15110" max="15110" width="4.25" style="3" customWidth="1"/>
    <col min="15111" max="15111" width="11.25" style="3" bestFit="1" customWidth="1"/>
    <col min="15112" max="15113" width="10.375" style="3" bestFit="1" customWidth="1"/>
    <col min="15114" max="15114" width="9.625" style="3" customWidth="1"/>
    <col min="15115" max="15115" width="10.375" style="3" bestFit="1" customWidth="1"/>
    <col min="15116" max="15116" width="11.125" style="3" customWidth="1"/>
    <col min="15117" max="15120" width="10.375" style="3" bestFit="1" customWidth="1"/>
    <col min="15121" max="15121" width="11.125" style="3" bestFit="1" customWidth="1"/>
    <col min="15122" max="15122" width="10.375" style="3" bestFit="1" customWidth="1"/>
    <col min="15123" max="15123" width="10.375" style="3" customWidth="1"/>
    <col min="15124" max="15124" width="10.125" style="3" customWidth="1"/>
    <col min="15125" max="15125" width="10" style="3" customWidth="1"/>
    <col min="15126" max="15128" width="8.875" style="3"/>
    <col min="15129" max="15129" width="9.5" style="3" bestFit="1" customWidth="1"/>
    <col min="15130" max="15130" width="8.875" style="3"/>
    <col min="15131" max="15131" width="11.125" style="3" customWidth="1"/>
    <col min="15132" max="15132" width="2.875" style="3" customWidth="1"/>
    <col min="15133" max="15133" width="4.25" style="3" customWidth="1"/>
    <col min="15134" max="15134" width="12.875" style="3" customWidth="1"/>
    <col min="15135" max="15360" width="8.875" style="3"/>
    <col min="15361" max="15361" width="3" style="3" customWidth="1"/>
    <col min="15362" max="15362" width="4.375" style="3" customWidth="1"/>
    <col min="15363" max="15363" width="4.375" style="3" bestFit="1" customWidth="1"/>
    <col min="15364" max="15364" width="3.375" style="3" customWidth="1"/>
    <col min="15365" max="15365" width="66.125" style="3" customWidth="1"/>
    <col min="15366" max="15366" width="4.25" style="3" customWidth="1"/>
    <col min="15367" max="15367" width="11.25" style="3" bestFit="1" customWidth="1"/>
    <col min="15368" max="15369" width="10.375" style="3" bestFit="1" customWidth="1"/>
    <col min="15370" max="15370" width="9.625" style="3" customWidth="1"/>
    <col min="15371" max="15371" width="10.375" style="3" bestFit="1" customWidth="1"/>
    <col min="15372" max="15372" width="11.125" style="3" customWidth="1"/>
    <col min="15373" max="15376" width="10.375" style="3" bestFit="1" customWidth="1"/>
    <col min="15377" max="15377" width="11.125" style="3" bestFit="1" customWidth="1"/>
    <col min="15378" max="15378" width="10.375" style="3" bestFit="1" customWidth="1"/>
    <col min="15379" max="15379" width="10.375" style="3" customWidth="1"/>
    <col min="15380" max="15380" width="10.125" style="3" customWidth="1"/>
    <col min="15381" max="15381" width="10" style="3" customWidth="1"/>
    <col min="15382" max="15384" width="8.875" style="3"/>
    <col min="15385" max="15385" width="9.5" style="3" bestFit="1" customWidth="1"/>
    <col min="15386" max="15386" width="8.875" style="3"/>
    <col min="15387" max="15387" width="11.125" style="3" customWidth="1"/>
    <col min="15388" max="15388" width="2.875" style="3" customWidth="1"/>
    <col min="15389" max="15389" width="4.25" style="3" customWidth="1"/>
    <col min="15390" max="15390" width="12.875" style="3" customWidth="1"/>
    <col min="15391" max="15616" width="8.875" style="3"/>
    <col min="15617" max="15617" width="3" style="3" customWidth="1"/>
    <col min="15618" max="15618" width="4.375" style="3" customWidth="1"/>
    <col min="15619" max="15619" width="4.375" style="3" bestFit="1" customWidth="1"/>
    <col min="15620" max="15620" width="3.375" style="3" customWidth="1"/>
    <col min="15621" max="15621" width="66.125" style="3" customWidth="1"/>
    <col min="15622" max="15622" width="4.25" style="3" customWidth="1"/>
    <col min="15623" max="15623" width="11.25" style="3" bestFit="1" customWidth="1"/>
    <col min="15624" max="15625" width="10.375" style="3" bestFit="1" customWidth="1"/>
    <col min="15626" max="15626" width="9.625" style="3" customWidth="1"/>
    <col min="15627" max="15627" width="10.375" style="3" bestFit="1" customWidth="1"/>
    <col min="15628" max="15628" width="11.125" style="3" customWidth="1"/>
    <col min="15629" max="15632" width="10.375" style="3" bestFit="1" customWidth="1"/>
    <col min="15633" max="15633" width="11.125" style="3" bestFit="1" customWidth="1"/>
    <col min="15634" max="15634" width="10.375" style="3" bestFit="1" customWidth="1"/>
    <col min="15635" max="15635" width="10.375" style="3" customWidth="1"/>
    <col min="15636" max="15636" width="10.125" style="3" customWidth="1"/>
    <col min="15637" max="15637" width="10" style="3" customWidth="1"/>
    <col min="15638" max="15640" width="8.875" style="3"/>
    <col min="15641" max="15641" width="9.5" style="3" bestFit="1" customWidth="1"/>
    <col min="15642" max="15642" width="8.875" style="3"/>
    <col min="15643" max="15643" width="11.125" style="3" customWidth="1"/>
    <col min="15644" max="15644" width="2.875" style="3" customWidth="1"/>
    <col min="15645" max="15645" width="4.25" style="3" customWidth="1"/>
    <col min="15646" max="15646" width="12.875" style="3" customWidth="1"/>
    <col min="15647" max="15872" width="8.875" style="3"/>
    <col min="15873" max="15873" width="3" style="3" customWidth="1"/>
    <col min="15874" max="15874" width="4.375" style="3" customWidth="1"/>
    <col min="15875" max="15875" width="4.375" style="3" bestFit="1" customWidth="1"/>
    <col min="15876" max="15876" width="3.375" style="3" customWidth="1"/>
    <col min="15877" max="15877" width="66.125" style="3" customWidth="1"/>
    <col min="15878" max="15878" width="4.25" style="3" customWidth="1"/>
    <col min="15879" max="15879" width="11.25" style="3" bestFit="1" customWidth="1"/>
    <col min="15880" max="15881" width="10.375" style="3" bestFit="1" customWidth="1"/>
    <col min="15882" max="15882" width="9.625" style="3" customWidth="1"/>
    <col min="15883" max="15883" width="10.375" style="3" bestFit="1" customWidth="1"/>
    <col min="15884" max="15884" width="11.125" style="3" customWidth="1"/>
    <col min="15885" max="15888" width="10.375" style="3" bestFit="1" customWidth="1"/>
    <col min="15889" max="15889" width="11.125" style="3" bestFit="1" customWidth="1"/>
    <col min="15890" max="15890" width="10.375" style="3" bestFit="1" customWidth="1"/>
    <col min="15891" max="15891" width="10.375" style="3" customWidth="1"/>
    <col min="15892" max="15892" width="10.125" style="3" customWidth="1"/>
    <col min="15893" max="15893" width="10" style="3" customWidth="1"/>
    <col min="15894" max="15896" width="8.875" style="3"/>
    <col min="15897" max="15897" width="9.5" style="3" bestFit="1" customWidth="1"/>
    <col min="15898" max="15898" width="8.875" style="3"/>
    <col min="15899" max="15899" width="11.125" style="3" customWidth="1"/>
    <col min="15900" max="15900" width="2.875" style="3" customWidth="1"/>
    <col min="15901" max="15901" width="4.25" style="3" customWidth="1"/>
    <col min="15902" max="15902" width="12.875" style="3" customWidth="1"/>
    <col min="15903" max="16128" width="8.875" style="3"/>
    <col min="16129" max="16129" width="3" style="3" customWidth="1"/>
    <col min="16130" max="16130" width="4.375" style="3" customWidth="1"/>
    <col min="16131" max="16131" width="4.375" style="3" bestFit="1" customWidth="1"/>
    <col min="16132" max="16132" width="3.375" style="3" customWidth="1"/>
    <col min="16133" max="16133" width="66.125" style="3" customWidth="1"/>
    <col min="16134" max="16134" width="4.25" style="3" customWidth="1"/>
    <col min="16135" max="16135" width="11.25" style="3" bestFit="1" customWidth="1"/>
    <col min="16136" max="16137" width="10.375" style="3" bestFit="1" customWidth="1"/>
    <col min="16138" max="16138" width="9.625" style="3" customWidth="1"/>
    <col min="16139" max="16139" width="10.375" style="3" bestFit="1" customWidth="1"/>
    <col min="16140" max="16140" width="11.125" style="3" customWidth="1"/>
    <col min="16141" max="16144" width="10.375" style="3" bestFit="1" customWidth="1"/>
    <col min="16145" max="16145" width="11.125" style="3" bestFit="1" customWidth="1"/>
    <col min="16146" max="16146" width="10.375" style="3" bestFit="1" customWidth="1"/>
    <col min="16147" max="16147" width="10.375" style="3" customWidth="1"/>
    <col min="16148" max="16148" width="10.125" style="3" customWidth="1"/>
    <col min="16149" max="16149" width="10" style="3" customWidth="1"/>
    <col min="16150" max="16152" width="8.875" style="3"/>
    <col min="16153" max="16153" width="9.5" style="3" bestFit="1" customWidth="1"/>
    <col min="16154" max="16154" width="8.875" style="3"/>
    <col min="16155" max="16155" width="11.125" style="3" customWidth="1"/>
    <col min="16156" max="16156" width="2.875" style="3" customWidth="1"/>
    <col min="16157" max="16157" width="4.25" style="3" customWidth="1"/>
    <col min="16158" max="16158" width="12.875" style="3" customWidth="1"/>
    <col min="16159" max="16384" width="8.875" style="3"/>
  </cols>
  <sheetData>
    <row r="1" spans="1:33" x14ac:dyDescent="0.15">
      <c r="C1" s="2"/>
      <c r="F1" s="329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330"/>
    </row>
    <row r="2" spans="1:33" ht="24" x14ac:dyDescent="0.25">
      <c r="B2" s="7"/>
      <c r="C2" s="2"/>
      <c r="E2" s="246" t="s">
        <v>177</v>
      </c>
      <c r="F2" s="246" t="s">
        <v>176</v>
      </c>
      <c r="L2" s="187"/>
      <c r="M2" s="65"/>
      <c r="N2" s="65"/>
      <c r="O2" s="188"/>
      <c r="P2" s="187"/>
      <c r="Q2" s="8"/>
      <c r="S2" s="5"/>
      <c r="T2" s="249" t="s">
        <v>12</v>
      </c>
      <c r="V2" s="249" t="s">
        <v>13</v>
      </c>
      <c r="Y2" s="249" t="s">
        <v>173</v>
      </c>
      <c r="AA2" s="5" t="s">
        <v>174</v>
      </c>
    </row>
    <row r="3" spans="1:33" s="4" customFormat="1" ht="14.25" thickBot="1" x14ac:dyDescent="0.2">
      <c r="A3" s="16"/>
      <c r="B3" s="9"/>
      <c r="C3" s="10"/>
      <c r="D3" s="11"/>
      <c r="E3" s="12" t="s">
        <v>65</v>
      </c>
      <c r="F3" s="13" t="s">
        <v>21</v>
      </c>
      <c r="G3" s="13" t="s">
        <v>175</v>
      </c>
      <c r="H3" s="13" t="s">
        <v>150</v>
      </c>
      <c r="I3" s="13" t="s">
        <v>151</v>
      </c>
      <c r="J3" s="13" t="s">
        <v>152</v>
      </c>
      <c r="K3" s="13" t="s">
        <v>153</v>
      </c>
      <c r="L3" s="13" t="s">
        <v>154</v>
      </c>
      <c r="M3" s="13" t="s">
        <v>155</v>
      </c>
      <c r="N3" s="13" t="s">
        <v>156</v>
      </c>
      <c r="O3" s="13" t="s">
        <v>48</v>
      </c>
      <c r="P3" s="13" t="s">
        <v>147</v>
      </c>
      <c r="Q3" s="13" t="s">
        <v>148</v>
      </c>
      <c r="R3" s="13" t="s">
        <v>149</v>
      </c>
      <c r="S3" s="13" t="s">
        <v>0</v>
      </c>
      <c r="T3" s="14" t="s">
        <v>7</v>
      </c>
      <c r="U3" s="15" t="s">
        <v>8</v>
      </c>
      <c r="V3" s="14" t="s">
        <v>7</v>
      </c>
      <c r="W3" s="250" t="s">
        <v>8</v>
      </c>
      <c r="X3" s="266" t="s">
        <v>14</v>
      </c>
      <c r="Y3" s="396" t="s">
        <v>7</v>
      </c>
      <c r="Z3" s="250" t="s">
        <v>8</v>
      </c>
      <c r="AA3" s="266" t="s">
        <v>137</v>
      </c>
      <c r="AB3" s="16"/>
      <c r="AC3" s="206"/>
      <c r="AD3" s="210"/>
      <c r="AE3" s="210"/>
      <c r="AF3" s="211"/>
    </row>
    <row r="4" spans="1:33" ht="15" thickTop="1" thickBot="1" x14ac:dyDescent="0.2">
      <c r="A4" s="6"/>
      <c r="B4" s="17"/>
      <c r="C4" s="121"/>
      <c r="D4" s="122" t="s">
        <v>9</v>
      </c>
      <c r="E4" s="122"/>
      <c r="F4" s="123">
        <v>1</v>
      </c>
      <c r="G4" s="421"/>
      <c r="H4" s="124">
        <f t="shared" ref="H4:R4" si="0">G98</f>
        <v>705</v>
      </c>
      <c r="I4" s="124">
        <f t="shared" si="0"/>
        <v>1410</v>
      </c>
      <c r="J4" s="124">
        <f t="shared" si="0"/>
        <v>2115</v>
      </c>
      <c r="K4" s="124">
        <f t="shared" si="0"/>
        <v>5170</v>
      </c>
      <c r="L4" s="124">
        <f t="shared" si="0"/>
        <v>5875</v>
      </c>
      <c r="M4" s="124">
        <f t="shared" si="0"/>
        <v>5780</v>
      </c>
      <c r="N4" s="124">
        <f t="shared" si="0"/>
        <v>3985</v>
      </c>
      <c r="O4" s="124">
        <f t="shared" si="0"/>
        <v>3990</v>
      </c>
      <c r="P4" s="124">
        <f t="shared" si="0"/>
        <v>4695</v>
      </c>
      <c r="Q4" s="124">
        <f t="shared" si="0"/>
        <v>5400</v>
      </c>
      <c r="R4" s="124">
        <f t="shared" si="0"/>
        <v>6105</v>
      </c>
      <c r="S4" s="124">
        <f>R98</f>
        <v>2976.1</v>
      </c>
      <c r="T4" s="125" t="s">
        <v>15</v>
      </c>
      <c r="U4" s="126"/>
      <c r="V4" s="125" t="s">
        <v>5</v>
      </c>
      <c r="W4" s="251"/>
      <c r="X4" s="267"/>
      <c r="Y4" s="397" t="s">
        <v>5</v>
      </c>
      <c r="Z4" s="251"/>
      <c r="AA4" s="267"/>
      <c r="AB4" s="18"/>
    </row>
    <row r="5" spans="1:33" ht="14.25" x14ac:dyDescent="0.15">
      <c r="A5" s="6"/>
      <c r="B5" s="53"/>
      <c r="C5" s="19"/>
      <c r="D5" s="32" t="s">
        <v>158</v>
      </c>
      <c r="E5" s="196"/>
      <c r="F5" s="25">
        <v>2</v>
      </c>
      <c r="G5" s="37">
        <v>4000</v>
      </c>
      <c r="H5" s="37">
        <v>4000</v>
      </c>
      <c r="I5" s="37">
        <v>4000</v>
      </c>
      <c r="J5" s="37">
        <v>6000</v>
      </c>
      <c r="K5" s="37">
        <v>4000</v>
      </c>
      <c r="L5" s="37">
        <v>3000</v>
      </c>
      <c r="M5" s="37">
        <v>2000</v>
      </c>
      <c r="N5" s="37">
        <v>4000</v>
      </c>
      <c r="O5" s="37">
        <v>4000</v>
      </c>
      <c r="P5" s="37">
        <v>4000</v>
      </c>
      <c r="Q5" s="37">
        <v>4000</v>
      </c>
      <c r="R5" s="37">
        <v>7000</v>
      </c>
      <c r="S5" s="37"/>
      <c r="T5" s="63">
        <f t="shared" ref="T5:T15" si="1">SUM(G5:S5)</f>
        <v>50000</v>
      </c>
      <c r="U5" s="64">
        <f t="shared" ref="U5:U15" si="2">T5/$T$10</f>
        <v>0.34246575342465752</v>
      </c>
      <c r="V5" s="63">
        <v>50000</v>
      </c>
      <c r="W5" s="252">
        <v>0.34246575342465752</v>
      </c>
      <c r="X5" s="268">
        <f t="shared" ref="X5:X57" si="3">T5/V5</f>
        <v>1</v>
      </c>
      <c r="Y5" s="398"/>
      <c r="Z5" s="252"/>
      <c r="AA5" s="268" t="e">
        <f t="shared" ref="AA5:AA57" si="4">T5/Y5</f>
        <v>#DIV/0!</v>
      </c>
      <c r="AB5" s="3"/>
      <c r="AC5" s="207"/>
      <c r="AD5" s="55"/>
      <c r="AE5" s="212"/>
      <c r="AF5" s="406"/>
      <c r="AG5" s="55"/>
    </row>
    <row r="6" spans="1:33" ht="14.25" x14ac:dyDescent="0.15">
      <c r="A6" s="6"/>
      <c r="B6" s="53"/>
      <c r="C6" s="19"/>
      <c r="D6" s="32" t="s">
        <v>160</v>
      </c>
      <c r="E6" s="196"/>
      <c r="F6" s="25">
        <v>3</v>
      </c>
      <c r="G6" s="37">
        <v>7000</v>
      </c>
      <c r="H6" s="37">
        <v>7000</v>
      </c>
      <c r="I6" s="37">
        <v>7000</v>
      </c>
      <c r="J6" s="37">
        <v>8000</v>
      </c>
      <c r="K6" s="37">
        <v>7000</v>
      </c>
      <c r="L6" s="37">
        <v>7000</v>
      </c>
      <c r="M6" s="37">
        <v>6000</v>
      </c>
      <c r="N6" s="37">
        <v>7000</v>
      </c>
      <c r="O6" s="37">
        <v>7000</v>
      </c>
      <c r="P6" s="37">
        <v>7000</v>
      </c>
      <c r="Q6" s="37">
        <v>7000</v>
      </c>
      <c r="R6" s="37">
        <v>7000</v>
      </c>
      <c r="S6" s="37"/>
      <c r="T6" s="63">
        <f t="shared" si="1"/>
        <v>84000</v>
      </c>
      <c r="U6" s="64">
        <f t="shared" si="2"/>
        <v>0.57534246575342463</v>
      </c>
      <c r="V6" s="63">
        <v>84000</v>
      </c>
      <c r="W6" s="252">
        <v>0.57534246575342463</v>
      </c>
      <c r="X6" s="268">
        <f t="shared" si="3"/>
        <v>1</v>
      </c>
      <c r="Y6" s="388"/>
      <c r="Z6" s="252"/>
      <c r="AA6" s="268" t="e">
        <f t="shared" si="4"/>
        <v>#DIV/0!</v>
      </c>
      <c r="AB6" s="3"/>
      <c r="AD6" s="55"/>
      <c r="AE6" s="55"/>
      <c r="AF6" s="407"/>
      <c r="AG6" s="55"/>
    </row>
    <row r="7" spans="1:33" ht="15" thickBot="1" x14ac:dyDescent="0.2">
      <c r="A7" s="6" t="s">
        <v>170</v>
      </c>
      <c r="B7" s="53"/>
      <c r="C7" s="19"/>
      <c r="D7" s="32" t="s">
        <v>159</v>
      </c>
      <c r="E7" s="196"/>
      <c r="F7" s="25">
        <v>4</v>
      </c>
      <c r="G7" s="37">
        <v>1000</v>
      </c>
      <c r="H7" s="37">
        <v>1000</v>
      </c>
      <c r="I7" s="37">
        <v>1000</v>
      </c>
      <c r="J7" s="37">
        <v>1500</v>
      </c>
      <c r="K7" s="37">
        <v>1000</v>
      </c>
      <c r="L7" s="37">
        <v>1000</v>
      </c>
      <c r="M7" s="37">
        <v>500</v>
      </c>
      <c r="N7" s="37">
        <v>1000</v>
      </c>
      <c r="O7" s="37">
        <v>1000</v>
      </c>
      <c r="P7" s="37">
        <v>1000</v>
      </c>
      <c r="Q7" s="37">
        <v>1000</v>
      </c>
      <c r="R7" s="37">
        <v>1000</v>
      </c>
      <c r="S7" s="37"/>
      <c r="T7" s="63">
        <f t="shared" si="1"/>
        <v>12000</v>
      </c>
      <c r="U7" s="64">
        <f t="shared" si="2"/>
        <v>8.2191780821917804E-2</v>
      </c>
      <c r="V7" s="63">
        <v>12000</v>
      </c>
      <c r="W7" s="252">
        <v>8.2191780821917804E-2</v>
      </c>
      <c r="X7" s="268">
        <f t="shared" si="3"/>
        <v>1</v>
      </c>
      <c r="Y7" s="388"/>
      <c r="Z7" s="252"/>
      <c r="AA7" s="268" t="e">
        <f t="shared" si="4"/>
        <v>#DIV/0!</v>
      </c>
      <c r="AB7" s="3"/>
      <c r="AD7" s="55"/>
      <c r="AE7" s="55"/>
      <c r="AF7" s="407"/>
      <c r="AG7" s="55"/>
    </row>
    <row r="8" spans="1:33" ht="15" hidden="1" thickBot="1" x14ac:dyDescent="0.2">
      <c r="A8" s="6"/>
      <c r="B8" s="53"/>
      <c r="C8" s="19"/>
      <c r="D8" s="32"/>
      <c r="E8" s="196"/>
      <c r="F8" s="25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63">
        <f t="shared" si="1"/>
        <v>0</v>
      </c>
      <c r="U8" s="64">
        <f t="shared" si="2"/>
        <v>0</v>
      </c>
      <c r="V8" s="63">
        <v>0</v>
      </c>
      <c r="W8" s="252">
        <v>0</v>
      </c>
      <c r="X8" s="268" t="e">
        <f t="shared" si="3"/>
        <v>#DIV/0!</v>
      </c>
      <c r="Y8" s="388"/>
      <c r="Z8" s="252"/>
      <c r="AA8" s="268" t="e">
        <f t="shared" si="4"/>
        <v>#DIV/0!</v>
      </c>
      <c r="AB8" s="3"/>
    </row>
    <row r="9" spans="1:33" ht="15" hidden="1" thickBot="1" x14ac:dyDescent="0.2">
      <c r="A9" s="6"/>
      <c r="B9" s="53"/>
      <c r="C9" s="19"/>
      <c r="D9" s="195"/>
      <c r="E9" s="197"/>
      <c r="F9" s="194"/>
      <c r="G9" s="198"/>
      <c r="H9" s="198"/>
      <c r="I9" s="198"/>
      <c r="J9" s="198"/>
      <c r="K9" s="198"/>
      <c r="L9" s="198"/>
      <c r="M9" s="198"/>
      <c r="N9" s="198"/>
      <c r="O9" s="198"/>
      <c r="P9" s="198"/>
      <c r="Q9" s="198"/>
      <c r="R9" s="198"/>
      <c r="S9" s="198"/>
      <c r="T9" s="199">
        <f t="shared" si="1"/>
        <v>0</v>
      </c>
      <c r="U9" s="200">
        <f t="shared" si="2"/>
        <v>0</v>
      </c>
      <c r="V9" s="199">
        <v>0</v>
      </c>
      <c r="W9" s="253">
        <v>0</v>
      </c>
      <c r="X9" s="269" t="e">
        <f t="shared" si="3"/>
        <v>#DIV/0!</v>
      </c>
      <c r="Y9" s="389"/>
      <c r="Z9" s="253"/>
      <c r="AA9" s="269" t="e">
        <f t="shared" si="4"/>
        <v>#DIV/0!</v>
      </c>
      <c r="AB9" s="3"/>
    </row>
    <row r="10" spans="1:33" ht="15" thickBot="1" x14ac:dyDescent="0.2">
      <c r="A10" s="6"/>
      <c r="B10" s="53"/>
      <c r="C10" s="47" t="s">
        <v>66</v>
      </c>
      <c r="D10" s="283" t="s">
        <v>146</v>
      </c>
      <c r="E10" s="283"/>
      <c r="F10" s="284">
        <v>5</v>
      </c>
      <c r="G10" s="285">
        <f t="shared" ref="G10:R10" si="5">SUM(G5:G9)</f>
        <v>12000</v>
      </c>
      <c r="H10" s="285">
        <f t="shared" si="5"/>
        <v>12000</v>
      </c>
      <c r="I10" s="285">
        <f t="shared" si="5"/>
        <v>12000</v>
      </c>
      <c r="J10" s="285">
        <f t="shared" si="5"/>
        <v>15500</v>
      </c>
      <c r="K10" s="285">
        <f t="shared" si="5"/>
        <v>12000</v>
      </c>
      <c r="L10" s="285">
        <f t="shared" si="5"/>
        <v>11000</v>
      </c>
      <c r="M10" s="285">
        <f t="shared" si="5"/>
        <v>8500</v>
      </c>
      <c r="N10" s="285">
        <f t="shared" si="5"/>
        <v>12000</v>
      </c>
      <c r="O10" s="285">
        <f t="shared" si="5"/>
        <v>12000</v>
      </c>
      <c r="P10" s="285">
        <f t="shared" si="5"/>
        <v>12000</v>
      </c>
      <c r="Q10" s="285">
        <f t="shared" si="5"/>
        <v>12000</v>
      </c>
      <c r="R10" s="285">
        <f t="shared" si="5"/>
        <v>15000</v>
      </c>
      <c r="S10" s="285">
        <f>SUM(S5:S9)</f>
        <v>0</v>
      </c>
      <c r="T10" s="286">
        <f t="shared" si="1"/>
        <v>146000</v>
      </c>
      <c r="U10" s="287">
        <f t="shared" si="2"/>
        <v>1</v>
      </c>
      <c r="V10" s="286">
        <v>146000</v>
      </c>
      <c r="W10" s="288">
        <v>1</v>
      </c>
      <c r="X10" s="289">
        <f t="shared" si="3"/>
        <v>1</v>
      </c>
      <c r="Y10" s="285"/>
      <c r="Z10" s="288"/>
      <c r="AA10" s="289" t="e">
        <f t="shared" si="4"/>
        <v>#DIV/0!</v>
      </c>
      <c r="AB10" s="3"/>
      <c r="AC10" s="207"/>
      <c r="AD10" s="209"/>
      <c r="AE10" s="209"/>
    </row>
    <row r="11" spans="1:33" x14ac:dyDescent="0.15">
      <c r="A11" s="6"/>
      <c r="B11" s="17"/>
      <c r="C11" s="19"/>
      <c r="D11" s="192"/>
      <c r="E11" s="193" t="s">
        <v>138</v>
      </c>
      <c r="F11" s="78">
        <v>6</v>
      </c>
      <c r="G11" s="201">
        <v>1500</v>
      </c>
      <c r="H11" s="201">
        <v>1500</v>
      </c>
      <c r="I11" s="201">
        <v>1500</v>
      </c>
      <c r="J11" s="201">
        <v>1850</v>
      </c>
      <c r="K11" s="201">
        <v>1500</v>
      </c>
      <c r="L11" s="201">
        <v>1400</v>
      </c>
      <c r="M11" s="201">
        <v>1200</v>
      </c>
      <c r="N11" s="201">
        <v>1500</v>
      </c>
      <c r="O11" s="201">
        <v>1500</v>
      </c>
      <c r="P11" s="201">
        <v>1500</v>
      </c>
      <c r="Q11" s="201">
        <v>1500</v>
      </c>
      <c r="R11" s="201">
        <v>2000</v>
      </c>
      <c r="S11" s="201"/>
      <c r="T11" s="189">
        <f t="shared" si="1"/>
        <v>18450</v>
      </c>
      <c r="U11" s="247">
        <f t="shared" si="2"/>
        <v>0.12636986301369862</v>
      </c>
      <c r="V11" s="248">
        <v>18450</v>
      </c>
      <c r="W11" s="255">
        <v>0.12636986301369862</v>
      </c>
      <c r="X11" s="271">
        <f t="shared" si="3"/>
        <v>1</v>
      </c>
      <c r="Y11" s="399"/>
      <c r="Z11" s="255"/>
      <c r="AA11" s="271" t="e">
        <f t="shared" si="4"/>
        <v>#DIV/0!</v>
      </c>
      <c r="AB11" s="18"/>
      <c r="AC11" s="207"/>
      <c r="AD11" s="209"/>
      <c r="AE11" s="209"/>
    </row>
    <row r="12" spans="1:33" ht="14.25" x14ac:dyDescent="0.15">
      <c r="A12" s="6"/>
      <c r="B12" s="53"/>
      <c r="C12" s="19"/>
      <c r="D12" s="23"/>
      <c r="E12" s="413" t="s">
        <v>140</v>
      </c>
      <c r="F12" s="25">
        <v>7</v>
      </c>
      <c r="G12" s="414">
        <v>1700</v>
      </c>
      <c r="H12" s="414">
        <v>1700</v>
      </c>
      <c r="I12" s="414">
        <v>1700</v>
      </c>
      <c r="J12" s="414">
        <v>2000</v>
      </c>
      <c r="K12" s="414">
        <v>1700</v>
      </c>
      <c r="L12" s="414">
        <v>1600</v>
      </c>
      <c r="M12" s="414">
        <v>1000</v>
      </c>
      <c r="N12" s="414">
        <v>1700</v>
      </c>
      <c r="O12" s="414">
        <v>1700</v>
      </c>
      <c r="P12" s="414">
        <v>1700</v>
      </c>
      <c r="Q12" s="414">
        <v>1700</v>
      </c>
      <c r="R12" s="414">
        <v>1900</v>
      </c>
      <c r="S12" s="414">
        <v>-590</v>
      </c>
      <c r="T12" s="63">
        <f>SUM(G12:S12)</f>
        <v>19510</v>
      </c>
      <c r="U12" s="64">
        <f t="shared" si="2"/>
        <v>0.13363013698630136</v>
      </c>
      <c r="V12" s="63">
        <v>20100</v>
      </c>
      <c r="W12" s="252">
        <v>0.13767123287671232</v>
      </c>
      <c r="X12" s="268">
        <f>T12/V12</f>
        <v>0.97064676616915424</v>
      </c>
      <c r="Y12" s="398"/>
      <c r="Z12" s="252"/>
      <c r="AA12" s="268" t="e">
        <f>T12/Y12</f>
        <v>#DIV/0!</v>
      </c>
      <c r="AB12" s="3"/>
      <c r="AC12" s="207"/>
      <c r="AD12" s="209"/>
      <c r="AE12" s="209"/>
    </row>
    <row r="13" spans="1:33" ht="14.25" x14ac:dyDescent="0.15">
      <c r="A13" s="6"/>
      <c r="B13" s="53"/>
      <c r="C13" s="19"/>
      <c r="D13" s="23"/>
      <c r="E13" s="408" t="s">
        <v>129</v>
      </c>
      <c r="F13" s="409">
        <v>8</v>
      </c>
      <c r="G13" s="410"/>
      <c r="H13" s="410"/>
      <c r="I13" s="410"/>
      <c r="J13" s="410"/>
      <c r="K13" s="410"/>
      <c r="L13" s="410"/>
      <c r="M13" s="410"/>
      <c r="N13" s="410"/>
      <c r="O13" s="410"/>
      <c r="P13" s="410"/>
      <c r="Q13" s="410"/>
      <c r="R13" s="410"/>
      <c r="S13" s="410"/>
      <c r="T13" s="190">
        <f t="shared" si="1"/>
        <v>0</v>
      </c>
      <c r="U13" s="191">
        <f t="shared" si="2"/>
        <v>0</v>
      </c>
      <c r="V13" s="190">
        <v>0</v>
      </c>
      <c r="W13" s="411">
        <v>0</v>
      </c>
      <c r="X13" s="412" t="e">
        <f t="shared" si="3"/>
        <v>#DIV/0!</v>
      </c>
      <c r="Y13" s="400"/>
      <c r="Z13" s="411"/>
      <c r="AA13" s="412" t="e">
        <f t="shared" si="4"/>
        <v>#DIV/0!</v>
      </c>
      <c r="AB13" s="3"/>
      <c r="AC13" s="207"/>
      <c r="AD13" s="209"/>
      <c r="AE13" s="209"/>
    </row>
    <row r="14" spans="1:33" ht="14.25" x14ac:dyDescent="0.15">
      <c r="A14" s="6"/>
      <c r="B14" s="53" t="s">
        <v>54</v>
      </c>
      <c r="C14" s="132"/>
      <c r="D14" s="158" t="s">
        <v>53</v>
      </c>
      <c r="E14" s="159"/>
      <c r="F14" s="160">
        <v>9</v>
      </c>
      <c r="G14" s="161">
        <f t="shared" ref="G14:R14" si="6">SUM(G11:G13)</f>
        <v>3200</v>
      </c>
      <c r="H14" s="161">
        <f t="shared" si="6"/>
        <v>3200</v>
      </c>
      <c r="I14" s="161">
        <f t="shared" si="6"/>
        <v>3200</v>
      </c>
      <c r="J14" s="161">
        <f t="shared" si="6"/>
        <v>3850</v>
      </c>
      <c r="K14" s="161">
        <f t="shared" si="6"/>
        <v>3200</v>
      </c>
      <c r="L14" s="161">
        <f t="shared" si="6"/>
        <v>3000</v>
      </c>
      <c r="M14" s="161">
        <f t="shared" si="6"/>
        <v>2200</v>
      </c>
      <c r="N14" s="161">
        <f t="shared" si="6"/>
        <v>3200</v>
      </c>
      <c r="O14" s="161">
        <f t="shared" si="6"/>
        <v>3200</v>
      </c>
      <c r="P14" s="161">
        <f t="shared" si="6"/>
        <v>3200</v>
      </c>
      <c r="Q14" s="161">
        <f t="shared" si="6"/>
        <v>3200</v>
      </c>
      <c r="R14" s="161">
        <f t="shared" si="6"/>
        <v>3900</v>
      </c>
      <c r="S14" s="161">
        <f>SUM(S11:S13)</f>
        <v>-590</v>
      </c>
      <c r="T14" s="162">
        <f t="shared" si="1"/>
        <v>37960</v>
      </c>
      <c r="U14" s="163">
        <f t="shared" si="2"/>
        <v>0.26</v>
      </c>
      <c r="V14" s="162">
        <v>38550</v>
      </c>
      <c r="W14" s="256">
        <v>0.26404109589041097</v>
      </c>
      <c r="X14" s="272">
        <f t="shared" si="3"/>
        <v>0.98469520103761354</v>
      </c>
      <c r="Y14" s="161"/>
      <c r="Z14" s="256"/>
      <c r="AA14" s="272" t="e">
        <f t="shared" si="4"/>
        <v>#DIV/0!</v>
      </c>
      <c r="AC14" s="207"/>
      <c r="AD14" s="209"/>
      <c r="AE14" s="209"/>
    </row>
    <row r="15" spans="1:33" s="1" customFormat="1" ht="14.25" x14ac:dyDescent="0.15">
      <c r="A15" s="61"/>
      <c r="B15" s="53"/>
      <c r="C15" s="172" t="s">
        <v>55</v>
      </c>
      <c r="D15" s="173" t="s">
        <v>49</v>
      </c>
      <c r="E15" s="173"/>
      <c r="F15" s="174">
        <v>10</v>
      </c>
      <c r="G15" s="175">
        <f t="shared" ref="G15:R15" si="7">G10-G14</f>
        <v>8800</v>
      </c>
      <c r="H15" s="175">
        <f t="shared" si="7"/>
        <v>8800</v>
      </c>
      <c r="I15" s="175">
        <f t="shared" si="7"/>
        <v>8800</v>
      </c>
      <c r="J15" s="175">
        <f t="shared" si="7"/>
        <v>11650</v>
      </c>
      <c r="K15" s="175">
        <f t="shared" si="7"/>
        <v>8800</v>
      </c>
      <c r="L15" s="175">
        <f t="shared" si="7"/>
        <v>8000</v>
      </c>
      <c r="M15" s="175">
        <f t="shared" si="7"/>
        <v>6300</v>
      </c>
      <c r="N15" s="175">
        <f t="shared" si="7"/>
        <v>8800</v>
      </c>
      <c r="O15" s="175">
        <f t="shared" si="7"/>
        <v>8800</v>
      </c>
      <c r="P15" s="175">
        <f t="shared" si="7"/>
        <v>8800</v>
      </c>
      <c r="Q15" s="175">
        <f t="shared" si="7"/>
        <v>8800</v>
      </c>
      <c r="R15" s="175">
        <f t="shared" si="7"/>
        <v>11100</v>
      </c>
      <c r="S15" s="175">
        <f>S10-S14</f>
        <v>590</v>
      </c>
      <c r="T15" s="176">
        <f t="shared" si="1"/>
        <v>108040</v>
      </c>
      <c r="U15" s="177">
        <f t="shared" si="2"/>
        <v>0.74</v>
      </c>
      <c r="V15" s="176">
        <v>107450</v>
      </c>
      <c r="W15" s="257">
        <v>0.73595890410958908</v>
      </c>
      <c r="X15" s="273">
        <f t="shared" si="3"/>
        <v>1.0054909260120986</v>
      </c>
      <c r="Y15" s="175"/>
      <c r="Z15" s="257"/>
      <c r="AA15" s="273" t="e">
        <f t="shared" si="4"/>
        <v>#DIV/0!</v>
      </c>
      <c r="AB15" s="61"/>
      <c r="AC15" s="207"/>
      <c r="AD15" s="209"/>
      <c r="AE15" s="209"/>
      <c r="AF15" s="209"/>
      <c r="AG15" s="3"/>
    </row>
    <row r="16" spans="1:33" s="185" customFormat="1" ht="14.25" thickBot="1" x14ac:dyDescent="0.2">
      <c r="A16" s="184"/>
      <c r="B16" s="178"/>
      <c r="C16" s="179"/>
      <c r="D16" s="180" t="s">
        <v>56</v>
      </c>
      <c r="E16" s="180"/>
      <c r="F16" s="181">
        <v>11</v>
      </c>
      <c r="G16" s="182">
        <f t="shared" ref="G16:R16" si="8">IF(G10=0,"",G15/G10)</f>
        <v>0.73333333333333328</v>
      </c>
      <c r="H16" s="182">
        <f t="shared" si="8"/>
        <v>0.73333333333333328</v>
      </c>
      <c r="I16" s="182">
        <f t="shared" si="8"/>
        <v>0.73333333333333328</v>
      </c>
      <c r="J16" s="182">
        <f t="shared" si="8"/>
        <v>0.75161290322580643</v>
      </c>
      <c r="K16" s="182">
        <f t="shared" si="8"/>
        <v>0.73333333333333328</v>
      </c>
      <c r="L16" s="182">
        <f t="shared" si="8"/>
        <v>0.72727272727272729</v>
      </c>
      <c r="M16" s="182">
        <f t="shared" si="8"/>
        <v>0.74117647058823533</v>
      </c>
      <c r="N16" s="182">
        <f t="shared" si="8"/>
        <v>0.73333333333333328</v>
      </c>
      <c r="O16" s="182">
        <f t="shared" si="8"/>
        <v>0.73333333333333328</v>
      </c>
      <c r="P16" s="182">
        <f t="shared" si="8"/>
        <v>0.73333333333333328</v>
      </c>
      <c r="Q16" s="182">
        <f t="shared" si="8"/>
        <v>0.73333333333333328</v>
      </c>
      <c r="R16" s="182">
        <f t="shared" si="8"/>
        <v>0.74</v>
      </c>
      <c r="S16" s="182" t="str">
        <f>IF(S10=0,"",S15/S10)</f>
        <v/>
      </c>
      <c r="T16" s="186">
        <f>IF(T10=0,"",T15/T10)</f>
        <v>0.74</v>
      </c>
      <c r="U16" s="183" t="s">
        <v>57</v>
      </c>
      <c r="V16" s="245">
        <v>0.73595890410958908</v>
      </c>
      <c r="W16" s="258" t="s">
        <v>172</v>
      </c>
      <c r="X16" s="274">
        <f t="shared" si="3"/>
        <v>1.0054909260120986</v>
      </c>
      <c r="Y16" s="182"/>
      <c r="Z16" s="258"/>
      <c r="AA16" s="274" t="e">
        <f t="shared" si="4"/>
        <v>#DIV/0!</v>
      </c>
      <c r="AB16" s="184"/>
      <c r="AC16" s="206"/>
      <c r="AD16" s="208"/>
      <c r="AE16" s="209"/>
      <c r="AF16" s="209"/>
      <c r="AG16" s="3"/>
    </row>
    <row r="17" spans="1:33" ht="15" thickBot="1" x14ac:dyDescent="0.2">
      <c r="A17" s="6"/>
      <c r="B17" s="53" t="s">
        <v>58</v>
      </c>
      <c r="C17" s="19"/>
      <c r="D17" s="48"/>
      <c r="E17" s="49" t="s">
        <v>157</v>
      </c>
      <c r="F17" s="62">
        <v>12</v>
      </c>
      <c r="G17" s="26">
        <v>900</v>
      </c>
      <c r="H17" s="26">
        <v>900</v>
      </c>
      <c r="I17" s="26">
        <v>900</v>
      </c>
      <c r="J17" s="26">
        <v>900</v>
      </c>
      <c r="K17" s="26">
        <v>900</v>
      </c>
      <c r="L17" s="26">
        <v>900</v>
      </c>
      <c r="M17" s="26">
        <v>900</v>
      </c>
      <c r="N17" s="26">
        <v>900</v>
      </c>
      <c r="O17" s="26">
        <v>900</v>
      </c>
      <c r="P17" s="26">
        <v>900</v>
      </c>
      <c r="Q17" s="26">
        <v>900</v>
      </c>
      <c r="R17" s="26">
        <v>900</v>
      </c>
      <c r="S17" s="26"/>
      <c r="T17" s="51">
        <f t="shared" ref="T17:T57" si="9">SUM(G17:S17)</f>
        <v>10800</v>
      </c>
      <c r="U17" s="52">
        <f t="shared" ref="U17:U57" si="10">T17/$T$10</f>
        <v>7.3972602739726029E-2</v>
      </c>
      <c r="V17" s="51">
        <v>10800</v>
      </c>
      <c r="W17" s="259">
        <v>7.3972602739726029E-2</v>
      </c>
      <c r="X17" s="275">
        <f t="shared" si="3"/>
        <v>1</v>
      </c>
      <c r="Y17" s="401"/>
      <c r="Z17" s="259"/>
      <c r="AA17" s="275" t="e">
        <f t="shared" si="4"/>
        <v>#DIV/0!</v>
      </c>
      <c r="AC17" s="9"/>
      <c r="AD17" s="215" t="s">
        <v>81</v>
      </c>
      <c r="AE17" s="386" t="s">
        <v>86</v>
      </c>
      <c r="AF17" s="387" t="s">
        <v>169</v>
      </c>
      <c r="AG17" s="216" t="s">
        <v>19</v>
      </c>
    </row>
    <row r="18" spans="1:33" s="65" customFormat="1" ht="15" thickTop="1" x14ac:dyDescent="0.15">
      <c r="A18" s="55"/>
      <c r="B18" s="53"/>
      <c r="C18" s="19"/>
      <c r="D18" s="23"/>
      <c r="E18" s="32" t="s">
        <v>37</v>
      </c>
      <c r="F18" s="25">
        <v>13</v>
      </c>
      <c r="G18" s="38">
        <v>4800</v>
      </c>
      <c r="H18" s="38">
        <v>4800</v>
      </c>
      <c r="I18" s="38">
        <v>4800</v>
      </c>
      <c r="J18" s="38">
        <v>4800</v>
      </c>
      <c r="K18" s="38">
        <v>4800</v>
      </c>
      <c r="L18" s="38">
        <v>4800</v>
      </c>
      <c r="M18" s="38">
        <v>4800</v>
      </c>
      <c r="N18" s="38">
        <v>4800</v>
      </c>
      <c r="O18" s="38">
        <v>4800</v>
      </c>
      <c r="P18" s="38">
        <v>4800</v>
      </c>
      <c r="Q18" s="38">
        <v>4800</v>
      </c>
      <c r="R18" s="38">
        <v>4800</v>
      </c>
      <c r="S18" s="38"/>
      <c r="T18" s="63">
        <f t="shared" si="9"/>
        <v>57600</v>
      </c>
      <c r="U18" s="64">
        <f t="shared" si="10"/>
        <v>0.39452054794520547</v>
      </c>
      <c r="V18" s="63">
        <v>57600</v>
      </c>
      <c r="W18" s="252">
        <v>0.39452054794520547</v>
      </c>
      <c r="X18" s="268">
        <f t="shared" si="3"/>
        <v>1</v>
      </c>
      <c r="Y18" s="398"/>
      <c r="Z18" s="252"/>
      <c r="AA18" s="268" t="e">
        <f t="shared" si="4"/>
        <v>#DIV/0!</v>
      </c>
      <c r="AB18" s="55"/>
      <c r="AC18" s="82"/>
      <c r="AD18" s="225" t="s">
        <v>82</v>
      </c>
      <c r="AE18" s="217"/>
      <c r="AF18" s="218"/>
      <c r="AG18" s="218">
        <f>AF18-AE18</f>
        <v>0</v>
      </c>
    </row>
    <row r="19" spans="1:33" s="65" customFormat="1" ht="14.25" x14ac:dyDescent="0.15">
      <c r="A19" s="55"/>
      <c r="B19" s="53"/>
      <c r="C19" s="19"/>
      <c r="D19" s="23"/>
      <c r="E19" s="32" t="s">
        <v>11</v>
      </c>
      <c r="F19" s="25">
        <v>14</v>
      </c>
      <c r="G19" s="38"/>
      <c r="H19" s="38"/>
      <c r="I19" s="38"/>
      <c r="J19" s="38">
        <v>500</v>
      </c>
      <c r="K19" s="38"/>
      <c r="L19" s="38"/>
      <c r="M19" s="38"/>
      <c r="N19" s="38">
        <v>700</v>
      </c>
      <c r="O19" s="38"/>
      <c r="P19" s="38"/>
      <c r="Q19" s="38"/>
      <c r="R19" s="38">
        <v>800</v>
      </c>
      <c r="S19" s="38"/>
      <c r="T19" s="63">
        <f>SUM(G19:S19)</f>
        <v>2000</v>
      </c>
      <c r="U19" s="64">
        <f t="shared" si="10"/>
        <v>1.3698630136986301E-2</v>
      </c>
      <c r="V19" s="63">
        <v>2000</v>
      </c>
      <c r="W19" s="252">
        <v>1.3698630136986301E-2</v>
      </c>
      <c r="X19" s="268">
        <f t="shared" si="3"/>
        <v>1</v>
      </c>
      <c r="Y19" s="398"/>
      <c r="Z19" s="252"/>
      <c r="AA19" s="268" t="e">
        <f t="shared" si="4"/>
        <v>#DIV/0!</v>
      </c>
      <c r="AB19" s="55"/>
      <c r="AC19" s="82" t="s">
        <v>88</v>
      </c>
      <c r="AD19" s="226" t="s">
        <v>83</v>
      </c>
      <c r="AE19" s="219"/>
      <c r="AF19" s="220"/>
      <c r="AG19" s="220">
        <f>AF19-AE19</f>
        <v>0</v>
      </c>
    </row>
    <row r="20" spans="1:33" s="65" customFormat="1" ht="14.25" x14ac:dyDescent="0.15">
      <c r="A20" s="55"/>
      <c r="B20" s="53"/>
      <c r="C20" s="19"/>
      <c r="D20" s="23"/>
      <c r="E20" s="32" t="s">
        <v>31</v>
      </c>
      <c r="F20" s="25">
        <v>15</v>
      </c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63">
        <f t="shared" si="9"/>
        <v>0</v>
      </c>
      <c r="U20" s="64">
        <f t="shared" si="10"/>
        <v>0</v>
      </c>
      <c r="V20" s="63">
        <v>0</v>
      </c>
      <c r="W20" s="252">
        <v>0</v>
      </c>
      <c r="X20" s="268" t="e">
        <f t="shared" si="3"/>
        <v>#DIV/0!</v>
      </c>
      <c r="Y20" s="398"/>
      <c r="Z20" s="252"/>
      <c r="AA20" s="268" t="e">
        <f t="shared" si="4"/>
        <v>#DIV/0!</v>
      </c>
      <c r="AB20" s="55"/>
      <c r="AC20" s="178"/>
      <c r="AD20" s="227" t="s">
        <v>84</v>
      </c>
      <c r="AE20" s="221"/>
      <c r="AF20" s="222"/>
      <c r="AG20" s="220">
        <f>AF20-AE20</f>
        <v>0</v>
      </c>
    </row>
    <row r="21" spans="1:33" s="65" customFormat="1" ht="14.25" x14ac:dyDescent="0.15">
      <c r="A21" s="55"/>
      <c r="B21" s="53"/>
      <c r="C21" s="19"/>
      <c r="D21" s="23"/>
      <c r="E21" s="32" t="s">
        <v>89</v>
      </c>
      <c r="F21" s="25">
        <v>16</v>
      </c>
      <c r="G21" s="38">
        <v>200</v>
      </c>
      <c r="H21" s="38">
        <v>200</v>
      </c>
      <c r="I21" s="38">
        <v>200</v>
      </c>
      <c r="J21" s="38">
        <v>200</v>
      </c>
      <c r="K21" s="38">
        <v>200</v>
      </c>
      <c r="L21" s="38">
        <v>200</v>
      </c>
      <c r="M21" s="38">
        <v>200</v>
      </c>
      <c r="N21" s="38">
        <v>200</v>
      </c>
      <c r="O21" s="38">
        <v>200</v>
      </c>
      <c r="P21" s="38">
        <v>200</v>
      </c>
      <c r="Q21" s="38">
        <v>200</v>
      </c>
      <c r="R21" s="38">
        <v>200</v>
      </c>
      <c r="S21" s="38"/>
      <c r="T21" s="63">
        <f>SUM(G21:S21)</f>
        <v>2400</v>
      </c>
      <c r="U21" s="64">
        <f t="shared" si="10"/>
        <v>1.643835616438356E-2</v>
      </c>
      <c r="V21" s="63">
        <v>2400</v>
      </c>
      <c r="W21" s="252">
        <v>1.643835616438356E-2</v>
      </c>
      <c r="X21" s="268">
        <f>T21/V21</f>
        <v>1</v>
      </c>
      <c r="Y21" s="398"/>
      <c r="Z21" s="252"/>
      <c r="AA21" s="268" t="e">
        <f t="shared" si="4"/>
        <v>#DIV/0!</v>
      </c>
      <c r="AB21" s="55"/>
      <c r="AC21" s="82" t="s">
        <v>50</v>
      </c>
      <c r="AD21" s="226" t="s">
        <v>85</v>
      </c>
      <c r="AE21" s="219"/>
      <c r="AF21" s="220"/>
      <c r="AG21" s="220">
        <f>AF21-AE21</f>
        <v>0</v>
      </c>
    </row>
    <row r="22" spans="1:33" s="65" customFormat="1" ht="14.25" x14ac:dyDescent="0.15">
      <c r="A22" s="55"/>
      <c r="B22" s="53"/>
      <c r="C22" s="19"/>
      <c r="D22" s="23"/>
      <c r="E22" s="32" t="s">
        <v>90</v>
      </c>
      <c r="F22" s="25">
        <v>17</v>
      </c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63">
        <f>SUM(G22:S22)</f>
        <v>0</v>
      </c>
      <c r="U22" s="64">
        <f t="shared" si="10"/>
        <v>0</v>
      </c>
      <c r="V22" s="63">
        <v>0</v>
      </c>
      <c r="W22" s="252">
        <v>0</v>
      </c>
      <c r="X22" s="268" t="e">
        <f>T22/V22</f>
        <v>#DIV/0!</v>
      </c>
      <c r="Y22" s="398"/>
      <c r="Z22" s="252"/>
      <c r="AA22" s="268" t="e">
        <f t="shared" si="4"/>
        <v>#DIV/0!</v>
      </c>
      <c r="AB22" s="55"/>
      <c r="AC22" s="224"/>
      <c r="AD22" s="229" t="s">
        <v>87</v>
      </c>
      <c r="AE22" s="230">
        <f>SUM(AE18:AE21)</f>
        <v>0</v>
      </c>
      <c r="AF22" s="231">
        <f>SUM(AF18:AF21)</f>
        <v>0</v>
      </c>
      <c r="AG22" s="231">
        <f>AF22-AE22</f>
        <v>0</v>
      </c>
    </row>
    <row r="23" spans="1:33" s="65" customFormat="1" ht="14.25" x14ac:dyDescent="0.15">
      <c r="A23" s="55" t="s">
        <v>171</v>
      </c>
      <c r="B23" s="53"/>
      <c r="C23" s="19"/>
      <c r="D23" s="23"/>
      <c r="E23" s="32" t="s">
        <v>129</v>
      </c>
      <c r="F23" s="25">
        <v>18</v>
      </c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>
        <v>667</v>
      </c>
      <c r="T23" s="63">
        <f t="shared" si="9"/>
        <v>667</v>
      </c>
      <c r="U23" s="64">
        <f t="shared" si="10"/>
        <v>4.5684931506849314E-3</v>
      </c>
      <c r="V23" s="63">
        <v>0</v>
      </c>
      <c r="W23" s="252">
        <v>0</v>
      </c>
      <c r="X23" s="268" t="e">
        <f t="shared" si="3"/>
        <v>#DIV/0!</v>
      </c>
      <c r="Y23" s="398"/>
      <c r="Z23" s="252"/>
      <c r="AA23" s="268" t="e">
        <f t="shared" si="4"/>
        <v>#DIV/0!</v>
      </c>
      <c r="AB23" s="55"/>
    </row>
    <row r="24" spans="1:33" ht="14.25" hidden="1" x14ac:dyDescent="0.15">
      <c r="A24" s="6"/>
      <c r="B24" s="53"/>
      <c r="C24" s="19"/>
      <c r="D24" s="23"/>
      <c r="E24" s="32"/>
      <c r="F24" s="25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63">
        <f t="shared" si="9"/>
        <v>0</v>
      </c>
      <c r="U24" s="64">
        <f t="shared" si="10"/>
        <v>0</v>
      </c>
      <c r="V24" s="63">
        <v>0</v>
      </c>
      <c r="W24" s="252">
        <v>0</v>
      </c>
      <c r="X24" s="268" t="e">
        <f t="shared" si="3"/>
        <v>#DIV/0!</v>
      </c>
      <c r="Y24" s="388"/>
      <c r="Z24" s="252"/>
      <c r="AA24" s="268" t="e">
        <f t="shared" si="4"/>
        <v>#DIV/0!</v>
      </c>
      <c r="AC24" s="6"/>
      <c r="AD24" s="6"/>
      <c r="AE24" s="6"/>
      <c r="AF24" s="6"/>
      <c r="AG24" s="6"/>
    </row>
    <row r="25" spans="1:33" s="1" customFormat="1" ht="15" thickBot="1" x14ac:dyDescent="0.2">
      <c r="A25" s="61"/>
      <c r="B25" s="53"/>
      <c r="C25" s="17"/>
      <c r="D25" s="42" t="s">
        <v>60</v>
      </c>
      <c r="E25" s="43"/>
      <c r="F25" s="44">
        <v>19</v>
      </c>
      <c r="G25" s="45">
        <f t="shared" ref="G25:R25" si="11">SUM(G17:G24)</f>
        <v>5900</v>
      </c>
      <c r="H25" s="45">
        <f t="shared" si="11"/>
        <v>5900</v>
      </c>
      <c r="I25" s="45">
        <f t="shared" si="11"/>
        <v>5900</v>
      </c>
      <c r="J25" s="45">
        <f t="shared" si="11"/>
        <v>6400</v>
      </c>
      <c r="K25" s="45">
        <f t="shared" si="11"/>
        <v>5900</v>
      </c>
      <c r="L25" s="45">
        <f t="shared" si="11"/>
        <v>5900</v>
      </c>
      <c r="M25" s="45">
        <f t="shared" si="11"/>
        <v>5900</v>
      </c>
      <c r="N25" s="45">
        <f t="shared" si="11"/>
        <v>6600</v>
      </c>
      <c r="O25" s="45">
        <f t="shared" si="11"/>
        <v>5900</v>
      </c>
      <c r="P25" s="45">
        <f t="shared" si="11"/>
        <v>5900</v>
      </c>
      <c r="Q25" s="45">
        <f t="shared" si="11"/>
        <v>5900</v>
      </c>
      <c r="R25" s="67">
        <f t="shared" si="11"/>
        <v>6700</v>
      </c>
      <c r="S25" s="67">
        <f>SUM(S17:S24)</f>
        <v>667</v>
      </c>
      <c r="T25" s="68">
        <f t="shared" si="9"/>
        <v>73467</v>
      </c>
      <c r="U25" s="46">
        <f t="shared" si="10"/>
        <v>0.50319863013698629</v>
      </c>
      <c r="V25" s="68">
        <v>72800</v>
      </c>
      <c r="W25" s="260">
        <v>0.49863013698630138</v>
      </c>
      <c r="X25" s="276">
        <f t="shared" si="3"/>
        <v>1.0091620879120879</v>
      </c>
      <c r="Y25" s="67"/>
      <c r="Z25" s="260"/>
      <c r="AA25" s="276" t="e">
        <f t="shared" si="4"/>
        <v>#DIV/0!</v>
      </c>
      <c r="AB25" s="61"/>
      <c r="AC25" s="228"/>
      <c r="AD25" s="226" t="s">
        <v>145</v>
      </c>
      <c r="AE25" s="223"/>
      <c r="AF25" s="223"/>
      <c r="AG25" s="220">
        <f>AF25-AE25</f>
        <v>0</v>
      </c>
    </row>
    <row r="26" spans="1:33" ht="14.25" customHeight="1" x14ac:dyDescent="0.15">
      <c r="A26" s="6"/>
      <c r="B26" s="53"/>
      <c r="C26" s="19"/>
      <c r="D26" s="23"/>
      <c r="E26" s="32" t="s">
        <v>64</v>
      </c>
      <c r="F26" s="25">
        <v>20</v>
      </c>
      <c r="G26" s="38">
        <v>25</v>
      </c>
      <c r="H26" s="38">
        <v>25</v>
      </c>
      <c r="I26" s="38">
        <v>25</v>
      </c>
      <c r="J26" s="38">
        <v>25</v>
      </c>
      <c r="K26" s="38">
        <v>25</v>
      </c>
      <c r="L26" s="38">
        <v>25</v>
      </c>
      <c r="M26" s="38">
        <v>25</v>
      </c>
      <c r="N26" s="38">
        <v>25</v>
      </c>
      <c r="O26" s="38">
        <v>25</v>
      </c>
      <c r="P26" s="38">
        <v>25</v>
      </c>
      <c r="Q26" s="38">
        <v>25</v>
      </c>
      <c r="R26" s="38">
        <v>25</v>
      </c>
      <c r="S26" s="38"/>
      <c r="T26" s="54">
        <f t="shared" si="9"/>
        <v>300</v>
      </c>
      <c r="U26" s="31">
        <f t="shared" si="10"/>
        <v>2.054794520547945E-3</v>
      </c>
      <c r="V26" s="54">
        <v>300</v>
      </c>
      <c r="W26" s="261">
        <v>2.054794520547945E-3</v>
      </c>
      <c r="X26" s="277">
        <f t="shared" si="3"/>
        <v>1</v>
      </c>
      <c r="Y26" s="402"/>
      <c r="Z26" s="261"/>
      <c r="AA26" s="277" t="e">
        <f t="shared" si="4"/>
        <v>#DIV/0!</v>
      </c>
      <c r="AC26" s="82" t="s">
        <v>51</v>
      </c>
      <c r="AD26" s="226" t="s">
        <v>35</v>
      </c>
      <c r="AE26" s="223"/>
      <c r="AF26" s="223"/>
      <c r="AG26" s="220">
        <f>AF26-AE26</f>
        <v>0</v>
      </c>
    </row>
    <row r="27" spans="1:33" ht="14.25" x14ac:dyDescent="0.15">
      <c r="A27" s="6"/>
      <c r="B27" s="53"/>
      <c r="C27" s="19"/>
      <c r="D27" s="23"/>
      <c r="E27" s="32" t="s">
        <v>165</v>
      </c>
      <c r="F27" s="25">
        <v>21</v>
      </c>
      <c r="G27" s="38">
        <v>50</v>
      </c>
      <c r="H27" s="38">
        <v>50</v>
      </c>
      <c r="I27" s="38">
        <v>50</v>
      </c>
      <c r="J27" s="38">
        <v>50</v>
      </c>
      <c r="K27" s="38">
        <v>50</v>
      </c>
      <c r="L27" s="38">
        <v>50</v>
      </c>
      <c r="M27" s="38">
        <v>50</v>
      </c>
      <c r="N27" s="38">
        <v>50</v>
      </c>
      <c r="O27" s="38">
        <v>50</v>
      </c>
      <c r="P27" s="38">
        <v>50</v>
      </c>
      <c r="Q27" s="38">
        <v>50</v>
      </c>
      <c r="R27" s="38">
        <v>50</v>
      </c>
      <c r="S27" s="38"/>
      <c r="T27" s="54">
        <f t="shared" si="9"/>
        <v>600</v>
      </c>
      <c r="U27" s="31">
        <f t="shared" si="10"/>
        <v>4.10958904109589E-3</v>
      </c>
      <c r="V27" s="54">
        <v>600</v>
      </c>
      <c r="W27" s="261">
        <v>4.10958904109589E-3</v>
      </c>
      <c r="X27" s="277">
        <f t="shared" si="3"/>
        <v>1</v>
      </c>
      <c r="Y27" s="402"/>
      <c r="Z27" s="261"/>
      <c r="AA27" s="277" t="e">
        <f t="shared" si="4"/>
        <v>#DIV/0!</v>
      </c>
      <c r="AC27" s="82" t="s">
        <v>52</v>
      </c>
      <c r="AD27" s="226" t="s">
        <v>20</v>
      </c>
      <c r="AE27" s="220"/>
      <c r="AF27" s="220"/>
      <c r="AG27" s="220">
        <f>AF27-AE27</f>
        <v>0</v>
      </c>
    </row>
    <row r="28" spans="1:33" ht="14.25" x14ac:dyDescent="0.15">
      <c r="A28" s="6"/>
      <c r="B28" s="53"/>
      <c r="C28" s="19"/>
      <c r="D28" s="23"/>
      <c r="E28" s="32" t="s">
        <v>166</v>
      </c>
      <c r="F28" s="25">
        <v>22</v>
      </c>
      <c r="G28" s="328">
        <v>90</v>
      </c>
      <c r="H28" s="328">
        <v>90</v>
      </c>
      <c r="I28" s="328">
        <v>90</v>
      </c>
      <c r="J28" s="328">
        <v>90</v>
      </c>
      <c r="K28" s="328">
        <v>90</v>
      </c>
      <c r="L28" s="328">
        <v>90</v>
      </c>
      <c r="M28" s="328">
        <v>90</v>
      </c>
      <c r="N28" s="328">
        <v>90</v>
      </c>
      <c r="O28" s="328">
        <v>90</v>
      </c>
      <c r="P28" s="328">
        <v>90</v>
      </c>
      <c r="Q28" s="328">
        <v>90</v>
      </c>
      <c r="R28" s="328">
        <v>90</v>
      </c>
      <c r="S28" s="38"/>
      <c r="T28" s="63">
        <f t="shared" si="9"/>
        <v>1080</v>
      </c>
      <c r="U28" s="64">
        <f t="shared" si="10"/>
        <v>7.3972602739726025E-3</v>
      </c>
      <c r="V28" s="63">
        <v>1080</v>
      </c>
      <c r="W28" s="252">
        <v>7.3972602739726025E-3</v>
      </c>
      <c r="X28" s="268">
        <f t="shared" si="3"/>
        <v>1</v>
      </c>
      <c r="Y28" s="398"/>
      <c r="Z28" s="252"/>
      <c r="AA28" s="268" t="e">
        <f t="shared" si="4"/>
        <v>#DIV/0!</v>
      </c>
      <c r="AB28" s="55"/>
      <c r="AC28" s="224"/>
      <c r="AD28" s="229" t="s">
        <v>87</v>
      </c>
      <c r="AE28" s="231">
        <f>SUM(AE25:AE27)</f>
        <v>0</v>
      </c>
      <c r="AF28" s="231">
        <f>SUM(AF25:AF27)</f>
        <v>0</v>
      </c>
      <c r="AG28" s="231">
        <f>AF28-AE28</f>
        <v>0</v>
      </c>
    </row>
    <row r="29" spans="1:33" ht="15" thickBot="1" x14ac:dyDescent="0.2">
      <c r="A29" s="6"/>
      <c r="B29" s="53" t="s">
        <v>59</v>
      </c>
      <c r="C29" s="19"/>
      <c r="D29" s="23"/>
      <c r="E29" s="32" t="s">
        <v>93</v>
      </c>
      <c r="F29" s="71">
        <v>23</v>
      </c>
      <c r="G29" s="38">
        <v>30</v>
      </c>
      <c r="H29" s="38">
        <v>30</v>
      </c>
      <c r="I29" s="38">
        <v>30</v>
      </c>
      <c r="J29" s="38">
        <v>30</v>
      </c>
      <c r="K29" s="38">
        <v>30</v>
      </c>
      <c r="L29" s="38">
        <v>30</v>
      </c>
      <c r="M29" s="38">
        <v>30</v>
      </c>
      <c r="N29" s="38">
        <v>30</v>
      </c>
      <c r="O29" s="38">
        <v>30</v>
      </c>
      <c r="P29" s="38">
        <v>30</v>
      </c>
      <c r="Q29" s="38">
        <v>30</v>
      </c>
      <c r="R29" s="38">
        <v>30</v>
      </c>
      <c r="S29" s="38"/>
      <c r="T29" s="54">
        <f t="shared" si="9"/>
        <v>360</v>
      </c>
      <c r="U29" s="31">
        <f t="shared" si="10"/>
        <v>2.4657534246575342E-3</v>
      </c>
      <c r="V29" s="54">
        <v>360</v>
      </c>
      <c r="W29" s="261">
        <v>2.4657534246575342E-3</v>
      </c>
      <c r="X29" s="277">
        <f t="shared" si="3"/>
        <v>1</v>
      </c>
      <c r="Y29" s="402"/>
      <c r="Z29" s="261"/>
      <c r="AA29" s="277" t="e">
        <f t="shared" si="4"/>
        <v>#DIV/0!</v>
      </c>
      <c r="AC29" s="3"/>
      <c r="AD29" s="3"/>
      <c r="AE29" s="3"/>
      <c r="AF29" s="3"/>
    </row>
    <row r="30" spans="1:33" ht="15" thickBot="1" x14ac:dyDescent="0.2">
      <c r="A30" s="6"/>
      <c r="B30" s="53"/>
      <c r="C30" s="19"/>
      <c r="D30" s="23"/>
      <c r="E30" s="32" t="s">
        <v>94</v>
      </c>
      <c r="F30" s="71">
        <v>24</v>
      </c>
      <c r="G30" s="38">
        <v>25</v>
      </c>
      <c r="H30" s="38">
        <v>25</v>
      </c>
      <c r="I30" s="38">
        <v>25</v>
      </c>
      <c r="J30" s="38">
        <v>25</v>
      </c>
      <c r="K30" s="38">
        <v>25</v>
      </c>
      <c r="L30" s="38">
        <v>25</v>
      </c>
      <c r="M30" s="38">
        <v>25</v>
      </c>
      <c r="N30" s="38">
        <v>25</v>
      </c>
      <c r="O30" s="38">
        <v>25</v>
      </c>
      <c r="P30" s="38">
        <v>25</v>
      </c>
      <c r="Q30" s="38">
        <v>25</v>
      </c>
      <c r="R30" s="38">
        <v>25</v>
      </c>
      <c r="S30" s="38"/>
      <c r="T30" s="54">
        <f t="shared" si="9"/>
        <v>300</v>
      </c>
      <c r="U30" s="31">
        <f t="shared" si="10"/>
        <v>2.054794520547945E-3</v>
      </c>
      <c r="V30" s="54">
        <v>300</v>
      </c>
      <c r="W30" s="261">
        <v>2.054794520547945E-3</v>
      </c>
      <c r="X30" s="277">
        <f t="shared" si="3"/>
        <v>1</v>
      </c>
      <c r="Y30" s="402"/>
      <c r="Z30" s="261"/>
      <c r="AA30" s="277" t="e">
        <f t="shared" si="4"/>
        <v>#DIV/0!</v>
      </c>
      <c r="AC30" s="3"/>
      <c r="AD30" s="290"/>
      <c r="AE30" s="294" t="s">
        <v>24</v>
      </c>
      <c r="AF30" s="295" t="s">
        <v>23</v>
      </c>
    </row>
    <row r="31" spans="1:33" ht="15" thickTop="1" x14ac:dyDescent="0.15">
      <c r="A31" s="6"/>
      <c r="B31" s="53"/>
      <c r="C31" s="19"/>
      <c r="D31" s="23"/>
      <c r="E31" s="32" t="s">
        <v>95</v>
      </c>
      <c r="F31" s="71">
        <v>25</v>
      </c>
      <c r="G31" s="38">
        <v>70</v>
      </c>
      <c r="H31" s="38">
        <v>70</v>
      </c>
      <c r="I31" s="38">
        <v>70</v>
      </c>
      <c r="J31" s="38">
        <v>70</v>
      </c>
      <c r="K31" s="38">
        <v>70</v>
      </c>
      <c r="L31" s="38">
        <v>70</v>
      </c>
      <c r="M31" s="38">
        <v>70</v>
      </c>
      <c r="N31" s="38">
        <v>70</v>
      </c>
      <c r="O31" s="38">
        <v>70</v>
      </c>
      <c r="P31" s="38">
        <v>70</v>
      </c>
      <c r="Q31" s="38">
        <v>70</v>
      </c>
      <c r="R31" s="38">
        <v>70</v>
      </c>
      <c r="S31" s="38"/>
      <c r="T31" s="54">
        <f t="shared" si="9"/>
        <v>840</v>
      </c>
      <c r="U31" s="31">
        <f t="shared" si="10"/>
        <v>5.7534246575342467E-3</v>
      </c>
      <c r="V31" s="54">
        <v>840</v>
      </c>
      <c r="W31" s="261">
        <v>5.7534246575342467E-3</v>
      </c>
      <c r="X31" s="277">
        <f t="shared" si="3"/>
        <v>1</v>
      </c>
      <c r="Y31" s="402"/>
      <c r="Z31" s="261"/>
      <c r="AA31" s="277" t="e">
        <f t="shared" si="4"/>
        <v>#DIV/0!</v>
      </c>
      <c r="AD31" s="291" t="s">
        <v>16</v>
      </c>
      <c r="AE31" s="296">
        <f>(V25)/V15</f>
        <v>0.67752442996742668</v>
      </c>
      <c r="AF31" s="297">
        <f>(T25)/T15</f>
        <v>0.6799981488337653</v>
      </c>
    </row>
    <row r="32" spans="1:33" ht="14.25" x14ac:dyDescent="0.15">
      <c r="A32" s="6"/>
      <c r="B32" s="53" t="s">
        <v>61</v>
      </c>
      <c r="C32" s="19"/>
      <c r="D32" s="23"/>
      <c r="E32" s="24" t="s">
        <v>141</v>
      </c>
      <c r="F32" s="71">
        <v>26</v>
      </c>
      <c r="G32" s="38">
        <v>380</v>
      </c>
      <c r="H32" s="38">
        <v>380</v>
      </c>
      <c r="I32" s="38">
        <v>380</v>
      </c>
      <c r="J32" s="38">
        <v>380</v>
      </c>
      <c r="K32" s="38">
        <v>380</v>
      </c>
      <c r="L32" s="38">
        <v>380</v>
      </c>
      <c r="M32" s="38">
        <v>380</v>
      </c>
      <c r="N32" s="38">
        <v>380</v>
      </c>
      <c r="O32" s="38">
        <v>380</v>
      </c>
      <c r="P32" s="38">
        <v>380</v>
      </c>
      <c r="Q32" s="38">
        <v>380</v>
      </c>
      <c r="R32" s="38">
        <v>380</v>
      </c>
      <c r="S32" s="38"/>
      <c r="T32" s="54">
        <f t="shared" si="9"/>
        <v>4560</v>
      </c>
      <c r="U32" s="31">
        <f t="shared" si="10"/>
        <v>3.1232876712328769E-2</v>
      </c>
      <c r="V32" s="54">
        <v>4560</v>
      </c>
      <c r="W32" s="261">
        <v>3.1232876712328769E-2</v>
      </c>
      <c r="X32" s="277">
        <f t="shared" si="3"/>
        <v>1</v>
      </c>
      <c r="Y32" s="402"/>
      <c r="Z32" s="261"/>
      <c r="AA32" s="277" t="e">
        <f t="shared" si="4"/>
        <v>#DIV/0!</v>
      </c>
      <c r="AC32" s="213"/>
      <c r="AD32" s="293" t="s">
        <v>17</v>
      </c>
      <c r="AE32" s="298"/>
      <c r="AF32" s="299"/>
    </row>
    <row r="33" spans="1:154" ht="14.25" x14ac:dyDescent="0.15">
      <c r="A33" s="6"/>
      <c r="B33" s="17"/>
      <c r="C33" s="19"/>
      <c r="D33" s="23"/>
      <c r="E33" s="32" t="s">
        <v>29</v>
      </c>
      <c r="F33" s="71">
        <v>27</v>
      </c>
      <c r="G33" s="38">
        <v>85</v>
      </c>
      <c r="H33" s="38">
        <v>85</v>
      </c>
      <c r="I33" s="38">
        <v>85</v>
      </c>
      <c r="J33" s="38">
        <v>85</v>
      </c>
      <c r="K33" s="38">
        <v>85</v>
      </c>
      <c r="L33" s="38">
        <v>85</v>
      </c>
      <c r="M33" s="38">
        <v>85</v>
      </c>
      <c r="N33" s="38">
        <v>85</v>
      </c>
      <c r="O33" s="38">
        <v>85</v>
      </c>
      <c r="P33" s="38">
        <v>85</v>
      </c>
      <c r="Q33" s="38">
        <v>85</v>
      </c>
      <c r="R33" s="38">
        <v>85</v>
      </c>
      <c r="S33" s="38"/>
      <c r="T33" s="54">
        <f t="shared" si="9"/>
        <v>1020</v>
      </c>
      <c r="U33" s="31">
        <f t="shared" si="10"/>
        <v>6.9863013698630138E-3</v>
      </c>
      <c r="V33" s="54">
        <v>1020</v>
      </c>
      <c r="W33" s="261">
        <v>6.9863013698630138E-3</v>
      </c>
      <c r="X33" s="277">
        <f t="shared" si="3"/>
        <v>1</v>
      </c>
      <c r="Y33" s="402"/>
      <c r="Z33" s="261"/>
      <c r="AA33" s="277" t="e">
        <f t="shared" si="4"/>
        <v>#DIV/0!</v>
      </c>
      <c r="AD33" s="291" t="s">
        <v>18</v>
      </c>
      <c r="AE33" s="296">
        <f>(V53/W15)/V10</f>
        <v>0.89585853885528144</v>
      </c>
      <c r="AF33" s="297">
        <f>(T53/U15)/T10</f>
        <v>0.89713994816734544</v>
      </c>
    </row>
    <row r="34" spans="1:154" ht="15" thickBot="1" x14ac:dyDescent="0.2">
      <c r="A34" s="6"/>
      <c r="B34" s="17"/>
      <c r="C34" s="19"/>
      <c r="D34" s="23"/>
      <c r="E34" s="154" t="s">
        <v>30</v>
      </c>
      <c r="F34" s="71">
        <v>28</v>
      </c>
      <c r="G34" s="38">
        <v>120</v>
      </c>
      <c r="H34" s="38">
        <v>120</v>
      </c>
      <c r="I34" s="38">
        <v>120</v>
      </c>
      <c r="J34" s="38">
        <v>120</v>
      </c>
      <c r="K34" s="38">
        <v>120</v>
      </c>
      <c r="L34" s="38">
        <v>120</v>
      </c>
      <c r="M34" s="38">
        <v>120</v>
      </c>
      <c r="N34" s="38">
        <v>120</v>
      </c>
      <c r="O34" s="38">
        <v>120</v>
      </c>
      <c r="P34" s="38">
        <v>120</v>
      </c>
      <c r="Q34" s="38">
        <v>120</v>
      </c>
      <c r="R34" s="38">
        <v>120</v>
      </c>
      <c r="S34" s="313"/>
      <c r="T34" s="54">
        <f t="shared" si="9"/>
        <v>1440</v>
      </c>
      <c r="U34" s="31">
        <f t="shared" si="10"/>
        <v>9.8630136986301367E-3</v>
      </c>
      <c r="V34" s="54">
        <v>1440</v>
      </c>
      <c r="W34" s="261">
        <v>9.8630136986301367E-3</v>
      </c>
      <c r="X34" s="277">
        <f t="shared" si="3"/>
        <v>1</v>
      </c>
      <c r="Y34" s="402"/>
      <c r="Z34" s="261"/>
      <c r="AA34" s="277" t="e">
        <f t="shared" si="4"/>
        <v>#DIV/0!</v>
      </c>
      <c r="AD34" s="292" t="s">
        <v>22</v>
      </c>
      <c r="AE34" s="300"/>
      <c r="AF34" s="301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</row>
    <row r="35" spans="1:154" ht="14.25" thickBot="1" x14ac:dyDescent="0.2">
      <c r="A35" s="6"/>
      <c r="B35" s="17"/>
      <c r="C35" s="19"/>
      <c r="D35" s="23"/>
      <c r="E35" s="154" t="s">
        <v>168</v>
      </c>
      <c r="F35" s="71">
        <v>29</v>
      </c>
      <c r="G35" s="38">
        <v>100</v>
      </c>
      <c r="H35" s="38">
        <v>100</v>
      </c>
      <c r="I35" s="38">
        <v>100</v>
      </c>
      <c r="J35" s="38">
        <v>100</v>
      </c>
      <c r="K35" s="38">
        <v>100</v>
      </c>
      <c r="L35" s="38">
        <v>100</v>
      </c>
      <c r="M35" s="38">
        <v>100</v>
      </c>
      <c r="N35" s="38">
        <v>100</v>
      </c>
      <c r="O35" s="38">
        <v>100</v>
      </c>
      <c r="P35" s="38">
        <v>100</v>
      </c>
      <c r="Q35" s="38">
        <v>100</v>
      </c>
      <c r="R35" s="38">
        <v>100</v>
      </c>
      <c r="S35" s="313"/>
      <c r="T35" s="54">
        <f>SUM(G35:S35)</f>
        <v>1200</v>
      </c>
      <c r="U35" s="31">
        <f t="shared" si="10"/>
        <v>8.21917808219178E-3</v>
      </c>
      <c r="V35" s="54">
        <v>1200</v>
      </c>
      <c r="W35" s="261">
        <v>8.21917808219178E-3</v>
      </c>
      <c r="X35" s="277">
        <f>T35/V35</f>
        <v>1</v>
      </c>
      <c r="Y35" s="402"/>
      <c r="Z35" s="261"/>
      <c r="AA35" s="277" t="e">
        <f t="shared" si="4"/>
        <v>#DIV/0!</v>
      </c>
      <c r="AD35" s="3"/>
      <c r="AE35" s="3"/>
      <c r="AF35" s="3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</row>
    <row r="36" spans="1:154" ht="14.25" x14ac:dyDescent="0.15">
      <c r="A36" s="6"/>
      <c r="B36" s="17"/>
      <c r="C36" s="19"/>
      <c r="D36" s="23"/>
      <c r="E36" s="154" t="s">
        <v>139</v>
      </c>
      <c r="F36" s="71">
        <v>30</v>
      </c>
      <c r="G36" s="38">
        <v>5</v>
      </c>
      <c r="H36" s="38">
        <v>5</v>
      </c>
      <c r="I36" s="38">
        <v>5</v>
      </c>
      <c r="J36" s="38">
        <v>5</v>
      </c>
      <c r="K36" s="38">
        <v>5</v>
      </c>
      <c r="L36" s="38">
        <v>5</v>
      </c>
      <c r="M36" s="38">
        <v>5</v>
      </c>
      <c r="N36" s="38">
        <v>5</v>
      </c>
      <c r="O36" s="38">
        <v>5</v>
      </c>
      <c r="P36" s="38">
        <v>5</v>
      </c>
      <c r="Q36" s="38">
        <v>5</v>
      </c>
      <c r="R36" s="38">
        <v>5</v>
      </c>
      <c r="S36" s="313"/>
      <c r="T36" s="54">
        <f>SUM(G36:S36)</f>
        <v>60</v>
      </c>
      <c r="U36" s="31">
        <f t="shared" si="10"/>
        <v>4.1095890410958907E-4</v>
      </c>
      <c r="V36" s="54">
        <v>60</v>
      </c>
      <c r="W36" s="261">
        <v>4.1095890410958907E-4</v>
      </c>
      <c r="X36" s="277">
        <f>T36/V36</f>
        <v>1</v>
      </c>
      <c r="Y36" s="402"/>
      <c r="Z36" s="261"/>
      <c r="AA36" s="277" t="e">
        <f t="shared" si="4"/>
        <v>#DIV/0!</v>
      </c>
      <c r="AD36" s="340" t="s">
        <v>120</v>
      </c>
      <c r="AE36" s="382">
        <f>AF28/T15</f>
        <v>0</v>
      </c>
      <c r="AF36" s="384" t="s">
        <v>134</v>
      </c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</row>
    <row r="37" spans="1:154" ht="15" thickBot="1" x14ac:dyDescent="0.2">
      <c r="A37" s="6"/>
      <c r="B37" s="17"/>
      <c r="C37" s="19"/>
      <c r="D37" s="23"/>
      <c r="E37" s="154" t="s">
        <v>167</v>
      </c>
      <c r="F37" s="71">
        <v>31</v>
      </c>
      <c r="G37" s="38">
        <v>15</v>
      </c>
      <c r="H37" s="38">
        <v>15</v>
      </c>
      <c r="I37" s="38">
        <v>15</v>
      </c>
      <c r="J37" s="38">
        <v>15</v>
      </c>
      <c r="K37" s="38">
        <v>15</v>
      </c>
      <c r="L37" s="38">
        <v>15</v>
      </c>
      <c r="M37" s="38">
        <v>15</v>
      </c>
      <c r="N37" s="38">
        <v>15</v>
      </c>
      <c r="O37" s="38">
        <v>15</v>
      </c>
      <c r="P37" s="38">
        <v>15</v>
      </c>
      <c r="Q37" s="38">
        <v>15</v>
      </c>
      <c r="R37" s="38">
        <v>15</v>
      </c>
      <c r="S37" s="313"/>
      <c r="T37" s="54">
        <f t="shared" si="9"/>
        <v>180</v>
      </c>
      <c r="U37" s="31">
        <f t="shared" si="10"/>
        <v>1.2328767123287671E-3</v>
      </c>
      <c r="V37" s="54">
        <v>180</v>
      </c>
      <c r="W37" s="261">
        <v>1.2328767123287671E-3</v>
      </c>
      <c r="X37" s="277">
        <f t="shared" si="3"/>
        <v>1</v>
      </c>
      <c r="Y37" s="402"/>
      <c r="Z37" s="261"/>
      <c r="AA37" s="277" t="e">
        <f t="shared" si="4"/>
        <v>#DIV/0!</v>
      </c>
      <c r="AD37" s="341" t="s">
        <v>121</v>
      </c>
      <c r="AE37" s="383">
        <f>AF28/T69</f>
        <v>0</v>
      </c>
      <c r="AF37" s="385" t="s">
        <v>135</v>
      </c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</row>
    <row r="38" spans="1:154" ht="14.25" x14ac:dyDescent="0.15">
      <c r="A38" s="6" t="s">
        <v>171</v>
      </c>
      <c r="B38" s="17"/>
      <c r="C38" s="19"/>
      <c r="D38" s="23"/>
      <c r="E38" s="154" t="s">
        <v>129</v>
      </c>
      <c r="F38" s="34">
        <v>32</v>
      </c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14"/>
      <c r="T38" s="54">
        <f>SUM(G38:S38)</f>
        <v>0</v>
      </c>
      <c r="U38" s="31">
        <f t="shared" si="10"/>
        <v>0</v>
      </c>
      <c r="V38" s="66">
        <v>0</v>
      </c>
      <c r="W38" s="262">
        <v>0</v>
      </c>
      <c r="X38" s="277" t="e">
        <f t="shared" si="3"/>
        <v>#DIV/0!</v>
      </c>
      <c r="Y38" s="403"/>
      <c r="Z38" s="262"/>
      <c r="AA38" s="277" t="e">
        <f t="shared" si="4"/>
        <v>#DIV/0!</v>
      </c>
      <c r="AD38" s="212"/>
      <c r="AE38" s="394"/>
      <c r="AF38" s="394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</row>
    <row r="39" spans="1:154" hidden="1" x14ac:dyDescent="0.15">
      <c r="A39" s="6"/>
      <c r="B39" s="17"/>
      <c r="C39" s="19"/>
      <c r="D39" s="23"/>
      <c r="E39" s="395"/>
      <c r="F39" s="34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14"/>
      <c r="T39" s="66">
        <f t="shared" si="9"/>
        <v>0</v>
      </c>
      <c r="U39" s="36">
        <f t="shared" si="10"/>
        <v>0</v>
      </c>
      <c r="V39" s="66">
        <v>0</v>
      </c>
      <c r="W39" s="262">
        <v>0</v>
      </c>
      <c r="X39" s="278" t="e">
        <f t="shared" si="3"/>
        <v>#DIV/0!</v>
      </c>
      <c r="Y39" s="403"/>
      <c r="Z39" s="262"/>
      <c r="AA39" s="278" t="e">
        <f t="shared" si="4"/>
        <v>#DIV/0!</v>
      </c>
      <c r="AF39" s="208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</row>
    <row r="40" spans="1:154" s="1" customFormat="1" ht="14.25" thickBot="1" x14ac:dyDescent="0.2">
      <c r="A40" s="61"/>
      <c r="B40" s="17"/>
      <c r="C40" s="17"/>
      <c r="D40" s="42" t="s">
        <v>71</v>
      </c>
      <c r="E40" s="43"/>
      <c r="F40" s="44">
        <v>33</v>
      </c>
      <c r="G40" s="75">
        <f t="shared" ref="G40:R40" si="12">SUM(G26:G39)</f>
        <v>995</v>
      </c>
      <c r="H40" s="75">
        <f t="shared" si="12"/>
        <v>995</v>
      </c>
      <c r="I40" s="75">
        <f t="shared" si="12"/>
        <v>995</v>
      </c>
      <c r="J40" s="75">
        <f t="shared" si="12"/>
        <v>995</v>
      </c>
      <c r="K40" s="75">
        <f t="shared" si="12"/>
        <v>995</v>
      </c>
      <c r="L40" s="75">
        <f t="shared" si="12"/>
        <v>995</v>
      </c>
      <c r="M40" s="75">
        <f t="shared" si="12"/>
        <v>995</v>
      </c>
      <c r="N40" s="75">
        <f t="shared" si="12"/>
        <v>995</v>
      </c>
      <c r="O40" s="75">
        <f t="shared" si="12"/>
        <v>995</v>
      </c>
      <c r="P40" s="75">
        <f t="shared" si="12"/>
        <v>995</v>
      </c>
      <c r="Q40" s="75">
        <f t="shared" si="12"/>
        <v>995</v>
      </c>
      <c r="R40" s="75">
        <f t="shared" si="12"/>
        <v>995</v>
      </c>
      <c r="S40" s="75">
        <f>SUM(S26:S39)</f>
        <v>0</v>
      </c>
      <c r="T40" s="68">
        <f t="shared" si="9"/>
        <v>11940</v>
      </c>
      <c r="U40" s="46">
        <f t="shared" si="10"/>
        <v>8.1780821917808222E-2</v>
      </c>
      <c r="V40" s="68">
        <v>11940</v>
      </c>
      <c r="W40" s="260">
        <v>8.1780821917808222E-2</v>
      </c>
      <c r="X40" s="276">
        <f t="shared" si="3"/>
        <v>1</v>
      </c>
      <c r="Y40" s="75"/>
      <c r="Z40" s="260"/>
      <c r="AA40" s="276" t="e">
        <f t="shared" si="4"/>
        <v>#DIV/0!</v>
      </c>
      <c r="AB40" s="61"/>
      <c r="AC40" s="206"/>
      <c r="AD40" s="342"/>
      <c r="AE40" s="343"/>
      <c r="AF40" s="344"/>
      <c r="AG40" s="345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61"/>
      <c r="EL40" s="61"/>
      <c r="EM40" s="61"/>
      <c r="EN40" s="61"/>
      <c r="EO40" s="61"/>
      <c r="EP40" s="61"/>
      <c r="EQ40" s="61"/>
      <c r="ER40" s="61"/>
      <c r="ES40" s="61"/>
      <c r="ET40" s="61"/>
      <c r="EU40" s="61"/>
      <c r="EV40" s="61"/>
      <c r="EW40" s="61"/>
      <c r="EX40" s="61"/>
    </row>
    <row r="41" spans="1:154" x14ac:dyDescent="0.15">
      <c r="A41" s="6"/>
      <c r="B41" s="17"/>
      <c r="C41" s="19"/>
      <c r="D41" s="23"/>
      <c r="E41" s="49" t="s">
        <v>91</v>
      </c>
      <c r="F41" s="78">
        <v>34</v>
      </c>
      <c r="G41" s="27">
        <v>200</v>
      </c>
      <c r="H41" s="27">
        <v>200</v>
      </c>
      <c r="I41" s="27">
        <v>200</v>
      </c>
      <c r="J41" s="27">
        <v>200</v>
      </c>
      <c r="K41" s="27">
        <v>200</v>
      </c>
      <c r="L41" s="27">
        <v>200</v>
      </c>
      <c r="M41" s="27">
        <v>200</v>
      </c>
      <c r="N41" s="27">
        <v>200</v>
      </c>
      <c r="O41" s="27">
        <v>200</v>
      </c>
      <c r="P41" s="27">
        <v>200</v>
      </c>
      <c r="Q41" s="27">
        <v>200</v>
      </c>
      <c r="R41" s="27">
        <v>200</v>
      </c>
      <c r="S41" s="27"/>
      <c r="T41" s="51">
        <f t="shared" si="9"/>
        <v>2400</v>
      </c>
      <c r="U41" s="52">
        <f t="shared" si="10"/>
        <v>1.643835616438356E-2</v>
      </c>
      <c r="V41" s="51">
        <v>2400</v>
      </c>
      <c r="W41" s="259">
        <v>1.643835616438356E-2</v>
      </c>
      <c r="X41" s="275">
        <f t="shared" si="3"/>
        <v>1</v>
      </c>
      <c r="Y41" s="401"/>
      <c r="Z41" s="259"/>
      <c r="AA41" s="275" t="e">
        <f t="shared" si="4"/>
        <v>#DIV/0!</v>
      </c>
      <c r="AD41" s="346"/>
      <c r="AE41" s="347"/>
      <c r="AF41" s="348" t="s">
        <v>122</v>
      </c>
      <c r="AG41" s="349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</row>
    <row r="42" spans="1:154" x14ac:dyDescent="0.15">
      <c r="A42" s="6"/>
      <c r="B42" s="17"/>
      <c r="C42" s="19"/>
      <c r="D42" s="23"/>
      <c r="E42" s="24" t="s">
        <v>27</v>
      </c>
      <c r="F42" s="25">
        <v>35</v>
      </c>
      <c r="G42" s="38">
        <v>30</v>
      </c>
      <c r="H42" s="38">
        <v>30</v>
      </c>
      <c r="I42" s="38">
        <v>30</v>
      </c>
      <c r="J42" s="38">
        <v>30</v>
      </c>
      <c r="K42" s="38">
        <v>30</v>
      </c>
      <c r="L42" s="38">
        <v>30</v>
      </c>
      <c r="M42" s="38">
        <v>30</v>
      </c>
      <c r="N42" s="38">
        <v>30</v>
      </c>
      <c r="O42" s="38">
        <v>30</v>
      </c>
      <c r="P42" s="38">
        <v>30</v>
      </c>
      <c r="Q42" s="38">
        <v>30</v>
      </c>
      <c r="R42" s="38">
        <v>30</v>
      </c>
      <c r="S42" s="38"/>
      <c r="T42" s="54">
        <f t="shared" si="9"/>
        <v>360</v>
      </c>
      <c r="U42" s="31">
        <f t="shared" si="10"/>
        <v>2.4657534246575342E-3</v>
      </c>
      <c r="V42" s="54">
        <v>360</v>
      </c>
      <c r="W42" s="261">
        <v>2.4657534246575342E-3</v>
      </c>
      <c r="X42" s="277">
        <f t="shared" si="3"/>
        <v>1</v>
      </c>
      <c r="Y42" s="402"/>
      <c r="Z42" s="261"/>
      <c r="AA42" s="277" t="e">
        <f t="shared" si="4"/>
        <v>#DIV/0!</v>
      </c>
      <c r="AC42" s="302"/>
      <c r="AD42" s="346"/>
      <c r="AE42" s="347"/>
      <c r="AF42" s="350">
        <f>T14</f>
        <v>37960</v>
      </c>
      <c r="AG42" s="349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</row>
    <row r="43" spans="1:154" x14ac:dyDescent="0.15">
      <c r="A43" s="6"/>
      <c r="B43" s="17"/>
      <c r="C43" s="19"/>
      <c r="D43" s="23"/>
      <c r="E43" s="24" t="s">
        <v>28</v>
      </c>
      <c r="F43" s="25">
        <v>36</v>
      </c>
      <c r="G43" s="38">
        <v>40</v>
      </c>
      <c r="H43" s="38">
        <v>40</v>
      </c>
      <c r="I43" s="38">
        <v>40</v>
      </c>
      <c r="J43" s="38">
        <v>40</v>
      </c>
      <c r="K43" s="38">
        <v>40</v>
      </c>
      <c r="L43" s="38">
        <v>40</v>
      </c>
      <c r="M43" s="38">
        <v>40</v>
      </c>
      <c r="N43" s="38">
        <v>40</v>
      </c>
      <c r="O43" s="38">
        <v>40</v>
      </c>
      <c r="P43" s="38">
        <v>40</v>
      </c>
      <c r="Q43" s="38">
        <v>40</v>
      </c>
      <c r="R43" s="38">
        <v>40</v>
      </c>
      <c r="S43" s="38"/>
      <c r="T43" s="54">
        <f t="shared" si="9"/>
        <v>480</v>
      </c>
      <c r="U43" s="31">
        <f t="shared" si="10"/>
        <v>3.2876712328767125E-3</v>
      </c>
      <c r="V43" s="54">
        <v>480</v>
      </c>
      <c r="W43" s="261">
        <v>3.2876712328767125E-3</v>
      </c>
      <c r="X43" s="277">
        <f t="shared" si="3"/>
        <v>1</v>
      </c>
      <c r="Y43" s="402"/>
      <c r="Z43" s="261"/>
      <c r="AA43" s="277" t="e">
        <f t="shared" si="4"/>
        <v>#DIV/0!</v>
      </c>
      <c r="AD43" s="351" t="s">
        <v>123</v>
      </c>
      <c r="AE43" s="352"/>
      <c r="AF43" s="159"/>
      <c r="AG43" s="353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</row>
    <row r="44" spans="1:154" x14ac:dyDescent="0.15">
      <c r="A44" s="6"/>
      <c r="B44" s="17"/>
      <c r="C44" s="19"/>
      <c r="D44" s="23"/>
      <c r="E44" s="24" t="s">
        <v>26</v>
      </c>
      <c r="F44" s="25">
        <v>37</v>
      </c>
      <c r="G44" s="38">
        <v>100</v>
      </c>
      <c r="H44" s="38">
        <v>100</v>
      </c>
      <c r="I44" s="38">
        <v>100</v>
      </c>
      <c r="J44" s="38">
        <v>100</v>
      </c>
      <c r="K44" s="38">
        <v>100</v>
      </c>
      <c r="L44" s="38">
        <v>100</v>
      </c>
      <c r="M44" s="38">
        <v>100</v>
      </c>
      <c r="N44" s="38">
        <v>100</v>
      </c>
      <c r="O44" s="38">
        <v>100</v>
      </c>
      <c r="P44" s="38">
        <v>100</v>
      </c>
      <c r="Q44" s="38">
        <v>100</v>
      </c>
      <c r="R44" s="38">
        <v>100</v>
      </c>
      <c r="S44" s="38"/>
      <c r="T44" s="54">
        <f t="shared" si="9"/>
        <v>1200</v>
      </c>
      <c r="U44" s="31">
        <f t="shared" si="10"/>
        <v>8.21917808219178E-3</v>
      </c>
      <c r="V44" s="54">
        <v>1200</v>
      </c>
      <c r="W44" s="261">
        <v>8.21917808219178E-3</v>
      </c>
      <c r="X44" s="277">
        <f t="shared" si="3"/>
        <v>1</v>
      </c>
      <c r="Y44" s="402"/>
      <c r="Z44" s="261"/>
      <c r="AA44" s="277" t="e">
        <f t="shared" si="4"/>
        <v>#DIV/0!</v>
      </c>
      <c r="AD44" s="354">
        <f>T10</f>
        <v>146000</v>
      </c>
      <c r="AE44" s="342"/>
      <c r="AF44" s="355"/>
      <c r="AG44" s="35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</row>
    <row r="45" spans="1:154" x14ac:dyDescent="0.15">
      <c r="A45" s="6"/>
      <c r="B45" s="17"/>
      <c r="C45" s="19"/>
      <c r="D45" s="23"/>
      <c r="E45" s="424" t="s">
        <v>36</v>
      </c>
      <c r="F45" s="425">
        <v>38</v>
      </c>
      <c r="G45" s="426">
        <v>180</v>
      </c>
      <c r="H45" s="426">
        <v>180</v>
      </c>
      <c r="I45" s="426">
        <v>180</v>
      </c>
      <c r="J45" s="426">
        <v>180</v>
      </c>
      <c r="K45" s="426">
        <v>180</v>
      </c>
      <c r="L45" s="426">
        <v>180</v>
      </c>
      <c r="M45" s="426">
        <v>180</v>
      </c>
      <c r="N45" s="426">
        <v>180</v>
      </c>
      <c r="O45" s="426">
        <v>180</v>
      </c>
      <c r="P45" s="426">
        <v>180</v>
      </c>
      <c r="Q45" s="426">
        <v>180</v>
      </c>
      <c r="R45" s="426">
        <v>180</v>
      </c>
      <c r="S45" s="426"/>
      <c r="T45" s="427">
        <f t="shared" si="9"/>
        <v>2160</v>
      </c>
      <c r="U45" s="428">
        <f t="shared" si="10"/>
        <v>1.4794520547945205E-2</v>
      </c>
      <c r="V45" s="427">
        <v>2160</v>
      </c>
      <c r="W45" s="429">
        <v>1.4794520547945205E-2</v>
      </c>
      <c r="X45" s="430">
        <f t="shared" si="3"/>
        <v>1</v>
      </c>
      <c r="Y45" s="431"/>
      <c r="Z45" s="429"/>
      <c r="AA45" s="430" t="e">
        <f t="shared" si="4"/>
        <v>#DIV/0!</v>
      </c>
      <c r="AD45" s="354"/>
      <c r="AE45" s="357"/>
      <c r="AF45" s="358" t="s">
        <v>124</v>
      </c>
      <c r="AG45" s="349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</row>
    <row r="46" spans="1:154" x14ac:dyDescent="0.15">
      <c r="A46" s="6" t="s">
        <v>170</v>
      </c>
      <c r="B46" s="17"/>
      <c r="C46" s="19"/>
      <c r="D46" s="23"/>
      <c r="E46" s="154" t="s">
        <v>129</v>
      </c>
      <c r="F46" s="71">
        <v>39</v>
      </c>
      <c r="G46" s="38">
        <v>10</v>
      </c>
      <c r="H46" s="38">
        <v>10</v>
      </c>
      <c r="I46" s="38">
        <v>10</v>
      </c>
      <c r="J46" s="38">
        <v>10</v>
      </c>
      <c r="K46" s="38">
        <v>10</v>
      </c>
      <c r="L46" s="38">
        <v>10</v>
      </c>
      <c r="M46" s="38">
        <v>10</v>
      </c>
      <c r="N46" s="38">
        <v>10</v>
      </c>
      <c r="O46" s="38">
        <v>10</v>
      </c>
      <c r="P46" s="38">
        <v>10</v>
      </c>
      <c r="Q46" s="38">
        <v>10</v>
      </c>
      <c r="R46" s="38">
        <v>10</v>
      </c>
      <c r="S46" s="313"/>
      <c r="T46" s="54">
        <f t="shared" si="9"/>
        <v>120</v>
      </c>
      <c r="U46" s="31">
        <f t="shared" si="10"/>
        <v>8.2191780821917813E-4</v>
      </c>
      <c r="V46" s="54">
        <v>120</v>
      </c>
      <c r="W46" s="261">
        <v>8.2191780821917813E-4</v>
      </c>
      <c r="X46" s="277">
        <f t="shared" si="3"/>
        <v>1</v>
      </c>
      <c r="Y46" s="402"/>
      <c r="Z46" s="261"/>
      <c r="AA46" s="277" t="e">
        <f t="shared" si="4"/>
        <v>#DIV/0!</v>
      </c>
      <c r="AD46" s="346"/>
      <c r="AE46" s="357"/>
      <c r="AF46" s="359">
        <f>AG50/AE51</f>
        <v>0.6799981488337653</v>
      </c>
      <c r="AG46" s="349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</row>
    <row r="47" spans="1:154" hidden="1" x14ac:dyDescent="0.15">
      <c r="A47" s="6"/>
      <c r="B47" s="17"/>
      <c r="C47" s="19"/>
      <c r="D47" s="23"/>
      <c r="E47" s="154"/>
      <c r="F47" s="71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13"/>
      <c r="T47" s="54">
        <f>SUM(G47:S47)</f>
        <v>0</v>
      </c>
      <c r="U47" s="31">
        <f t="shared" si="10"/>
        <v>0</v>
      </c>
      <c r="V47" s="54">
        <v>0</v>
      </c>
      <c r="W47" s="261">
        <v>0</v>
      </c>
      <c r="X47" s="277" t="e">
        <f>T47/V47</f>
        <v>#DIV/0!</v>
      </c>
      <c r="Y47" s="402"/>
      <c r="Z47" s="261"/>
      <c r="AA47" s="277" t="e">
        <f t="shared" si="4"/>
        <v>#DIV/0!</v>
      </c>
      <c r="AD47" s="346"/>
      <c r="AE47" s="357"/>
      <c r="AF47" s="417"/>
      <c r="AG47" s="349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</row>
    <row r="48" spans="1:154" hidden="1" x14ac:dyDescent="0.15">
      <c r="A48" s="6"/>
      <c r="B48" s="17"/>
      <c r="C48" s="19"/>
      <c r="D48" s="23"/>
      <c r="E48" s="127"/>
      <c r="F48" s="25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66">
        <f t="shared" si="9"/>
        <v>0</v>
      </c>
      <c r="U48" s="36">
        <f t="shared" si="10"/>
        <v>0</v>
      </c>
      <c r="V48" s="66">
        <v>0</v>
      </c>
      <c r="W48" s="262">
        <v>0</v>
      </c>
      <c r="X48" s="278" t="e">
        <f t="shared" si="3"/>
        <v>#DIV/0!</v>
      </c>
      <c r="Y48" s="392"/>
      <c r="Z48" s="262"/>
      <c r="AA48" s="278" t="e">
        <f t="shared" si="4"/>
        <v>#DIV/0!</v>
      </c>
      <c r="AD48" s="346"/>
      <c r="AE48" s="357"/>
      <c r="AF48" s="417"/>
      <c r="AG48" s="349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</row>
    <row r="49" spans="1:154" s="1" customFormat="1" ht="14.25" thickBot="1" x14ac:dyDescent="0.2">
      <c r="A49" s="61"/>
      <c r="B49" s="17"/>
      <c r="C49" s="17"/>
      <c r="D49" s="42" t="s">
        <v>72</v>
      </c>
      <c r="E49" s="43"/>
      <c r="F49" s="44">
        <v>40</v>
      </c>
      <c r="G49" s="75">
        <f t="shared" ref="G49:R49" si="13">SUM(G41:G48)</f>
        <v>560</v>
      </c>
      <c r="H49" s="75">
        <f t="shared" si="13"/>
        <v>560</v>
      </c>
      <c r="I49" s="75">
        <f t="shared" si="13"/>
        <v>560</v>
      </c>
      <c r="J49" s="75">
        <f t="shared" si="13"/>
        <v>560</v>
      </c>
      <c r="K49" s="75">
        <f t="shared" si="13"/>
        <v>560</v>
      </c>
      <c r="L49" s="75">
        <f t="shared" si="13"/>
        <v>560</v>
      </c>
      <c r="M49" s="75">
        <f t="shared" si="13"/>
        <v>560</v>
      </c>
      <c r="N49" s="75">
        <f t="shared" si="13"/>
        <v>560</v>
      </c>
      <c r="O49" s="75">
        <f t="shared" si="13"/>
        <v>560</v>
      </c>
      <c r="P49" s="75">
        <f t="shared" si="13"/>
        <v>560</v>
      </c>
      <c r="Q49" s="75">
        <f t="shared" si="13"/>
        <v>560</v>
      </c>
      <c r="R49" s="76">
        <f t="shared" si="13"/>
        <v>560</v>
      </c>
      <c r="S49" s="76">
        <f>SUM(S41:S48)</f>
        <v>0</v>
      </c>
      <c r="T49" s="68">
        <f t="shared" si="9"/>
        <v>6720</v>
      </c>
      <c r="U49" s="46">
        <f t="shared" si="10"/>
        <v>4.6027397260273974E-2</v>
      </c>
      <c r="V49" s="68">
        <v>6720</v>
      </c>
      <c r="W49" s="260">
        <v>4.6027397260273974E-2</v>
      </c>
      <c r="X49" s="276">
        <f t="shared" si="3"/>
        <v>1</v>
      </c>
      <c r="Y49" s="76"/>
      <c r="Z49" s="260"/>
      <c r="AA49" s="276" t="e">
        <f t="shared" si="4"/>
        <v>#DIV/0!</v>
      </c>
      <c r="AB49" s="61"/>
      <c r="AC49" s="206"/>
      <c r="AD49" s="360"/>
      <c r="AE49" s="346"/>
      <c r="AF49" s="361"/>
      <c r="AG49" s="362" t="s">
        <v>125</v>
      </c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  <c r="BL49" s="61"/>
      <c r="BM49" s="61"/>
      <c r="BN49" s="61"/>
      <c r="BO49" s="61"/>
      <c r="BP49" s="61"/>
      <c r="BQ49" s="61"/>
      <c r="BR49" s="61"/>
      <c r="BS49" s="61"/>
      <c r="BT49" s="61"/>
      <c r="BU49" s="61"/>
      <c r="BV49" s="61"/>
      <c r="BW49" s="61"/>
      <c r="BX49" s="61"/>
      <c r="BY49" s="61"/>
      <c r="BZ49" s="61"/>
      <c r="CA49" s="61"/>
      <c r="CB49" s="61"/>
      <c r="CC49" s="61"/>
      <c r="CD49" s="61"/>
      <c r="CE49" s="61"/>
      <c r="CF49" s="61"/>
      <c r="CG49" s="61"/>
      <c r="CH49" s="61"/>
      <c r="CI49" s="61"/>
      <c r="CJ49" s="61"/>
      <c r="CK49" s="61"/>
      <c r="CL49" s="61"/>
      <c r="CM49" s="61"/>
      <c r="CN49" s="61"/>
      <c r="CO49" s="61"/>
      <c r="CP49" s="61"/>
      <c r="CQ49" s="61"/>
      <c r="CR49" s="61"/>
      <c r="CS49" s="61"/>
      <c r="CT49" s="61"/>
      <c r="CU49" s="61"/>
      <c r="CV49" s="61"/>
      <c r="CW49" s="61"/>
      <c r="CX49" s="61"/>
      <c r="CY49" s="61"/>
      <c r="CZ49" s="61"/>
      <c r="DA49" s="61"/>
      <c r="DB49" s="61"/>
      <c r="DC49" s="61"/>
      <c r="DD49" s="61"/>
      <c r="DE49" s="61"/>
      <c r="DF49" s="61"/>
      <c r="DG49" s="61"/>
      <c r="DH49" s="61"/>
      <c r="DI49" s="61"/>
      <c r="DJ49" s="61"/>
      <c r="DK49" s="61"/>
      <c r="DL49" s="61"/>
      <c r="DM49" s="61"/>
      <c r="DN49" s="61"/>
      <c r="DO49" s="61"/>
      <c r="DP49" s="61"/>
      <c r="DQ49" s="61"/>
      <c r="DR49" s="61"/>
      <c r="DS49" s="61"/>
      <c r="DT49" s="61"/>
      <c r="DU49" s="61"/>
      <c r="DV49" s="61"/>
      <c r="DW49" s="61"/>
      <c r="DX49" s="61"/>
      <c r="DY49" s="61"/>
      <c r="DZ49" s="61"/>
      <c r="EA49" s="61"/>
      <c r="EB49" s="61"/>
      <c r="EC49" s="61"/>
      <c r="ED49" s="61"/>
      <c r="EE49" s="61"/>
      <c r="EF49" s="61"/>
      <c r="EG49" s="61"/>
      <c r="EH49" s="61"/>
      <c r="EI49" s="61"/>
      <c r="EJ49" s="61"/>
      <c r="EK49" s="61"/>
      <c r="EL49" s="61"/>
      <c r="EM49" s="61"/>
      <c r="EN49" s="61"/>
      <c r="EO49" s="61"/>
      <c r="EP49" s="61"/>
      <c r="EQ49" s="61"/>
      <c r="ER49" s="61"/>
      <c r="ES49" s="61"/>
      <c r="ET49" s="61"/>
      <c r="EU49" s="61"/>
      <c r="EV49" s="61"/>
      <c r="EW49" s="61"/>
      <c r="EX49" s="61"/>
    </row>
    <row r="50" spans="1:154" x14ac:dyDescent="0.15">
      <c r="A50" s="6"/>
      <c r="B50" s="17"/>
      <c r="C50" s="19"/>
      <c r="D50" s="23"/>
      <c r="E50" s="77" t="s">
        <v>92</v>
      </c>
      <c r="F50" s="78">
        <v>41</v>
      </c>
      <c r="G50" s="26">
        <v>100</v>
      </c>
      <c r="H50" s="26">
        <v>100</v>
      </c>
      <c r="I50" s="26">
        <v>100</v>
      </c>
      <c r="J50" s="26">
        <v>100</v>
      </c>
      <c r="K50" s="26">
        <v>100</v>
      </c>
      <c r="L50" s="26">
        <v>100</v>
      </c>
      <c r="M50" s="26">
        <v>100</v>
      </c>
      <c r="N50" s="26">
        <v>100</v>
      </c>
      <c r="O50" s="26">
        <v>100</v>
      </c>
      <c r="P50" s="26">
        <v>100</v>
      </c>
      <c r="Q50" s="26">
        <v>100</v>
      </c>
      <c r="R50" s="26">
        <v>100</v>
      </c>
      <c r="S50" s="28"/>
      <c r="T50" s="51">
        <f t="shared" si="9"/>
        <v>1200</v>
      </c>
      <c r="U50" s="52">
        <f t="shared" si="10"/>
        <v>8.21917808219178E-3</v>
      </c>
      <c r="V50" s="51">
        <v>1200</v>
      </c>
      <c r="W50" s="259">
        <v>8.21917808219178E-3</v>
      </c>
      <c r="X50" s="275">
        <f t="shared" si="3"/>
        <v>1</v>
      </c>
      <c r="Y50" s="401"/>
      <c r="Z50" s="259"/>
      <c r="AA50" s="275" t="e">
        <f t="shared" si="4"/>
        <v>#DIV/0!</v>
      </c>
      <c r="AD50" s="360"/>
      <c r="AE50" s="363" t="s">
        <v>126</v>
      </c>
      <c r="AF50" s="364" t="s">
        <v>127</v>
      </c>
      <c r="AG50" s="365">
        <f>T25</f>
        <v>73467</v>
      </c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</row>
    <row r="51" spans="1:154" x14ac:dyDescent="0.15">
      <c r="A51" s="6"/>
      <c r="B51" s="17"/>
      <c r="C51" s="19"/>
      <c r="D51" s="23"/>
      <c r="E51" s="79" t="s">
        <v>62</v>
      </c>
      <c r="F51" s="80">
        <v>42</v>
      </c>
      <c r="G51" s="35">
        <v>300</v>
      </c>
      <c r="H51" s="35">
        <v>300</v>
      </c>
      <c r="I51" s="35">
        <v>300</v>
      </c>
      <c r="J51" s="35">
        <v>300</v>
      </c>
      <c r="K51" s="35">
        <v>300</v>
      </c>
      <c r="L51" s="35">
        <v>300</v>
      </c>
      <c r="M51" s="35">
        <v>300</v>
      </c>
      <c r="N51" s="35">
        <v>300</v>
      </c>
      <c r="O51" s="35">
        <v>300</v>
      </c>
      <c r="P51" s="35">
        <v>300</v>
      </c>
      <c r="Q51" s="35">
        <v>300</v>
      </c>
      <c r="R51" s="35">
        <v>300</v>
      </c>
      <c r="S51" s="73"/>
      <c r="T51" s="66">
        <f t="shared" si="9"/>
        <v>3600</v>
      </c>
      <c r="U51" s="36">
        <f t="shared" si="10"/>
        <v>2.4657534246575342E-2</v>
      </c>
      <c r="V51" s="66">
        <v>3600</v>
      </c>
      <c r="W51" s="262">
        <v>2.4657534246575342E-2</v>
      </c>
      <c r="X51" s="278">
        <f t="shared" si="3"/>
        <v>1</v>
      </c>
      <c r="Y51" s="403"/>
      <c r="Z51" s="262"/>
      <c r="AA51" s="278" t="e">
        <f t="shared" si="4"/>
        <v>#DIV/0!</v>
      </c>
      <c r="AD51" s="360"/>
      <c r="AE51" s="360">
        <f>T15</f>
        <v>108040</v>
      </c>
      <c r="AF51" s="366">
        <f>T53</f>
        <v>96927</v>
      </c>
      <c r="AG51" s="367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</row>
    <row r="52" spans="1:154" s="1" customFormat="1" ht="14.25" thickBot="1" x14ac:dyDescent="0.2">
      <c r="A52" s="61"/>
      <c r="B52" s="17"/>
      <c r="C52" s="17"/>
      <c r="D52" s="42" t="s">
        <v>63</v>
      </c>
      <c r="E52" s="43"/>
      <c r="F52" s="44">
        <v>43</v>
      </c>
      <c r="G52" s="75">
        <f t="shared" ref="G52:R52" si="14">SUM(G50:G51)</f>
        <v>400</v>
      </c>
      <c r="H52" s="75">
        <f t="shared" si="14"/>
        <v>400</v>
      </c>
      <c r="I52" s="75">
        <f t="shared" si="14"/>
        <v>400</v>
      </c>
      <c r="J52" s="75">
        <f t="shared" si="14"/>
        <v>400</v>
      </c>
      <c r="K52" s="75">
        <f t="shared" si="14"/>
        <v>400</v>
      </c>
      <c r="L52" s="75">
        <f t="shared" si="14"/>
        <v>400</v>
      </c>
      <c r="M52" s="75">
        <f t="shared" si="14"/>
        <v>400</v>
      </c>
      <c r="N52" s="75">
        <f t="shared" si="14"/>
        <v>400</v>
      </c>
      <c r="O52" s="75">
        <f t="shared" si="14"/>
        <v>400</v>
      </c>
      <c r="P52" s="75">
        <f t="shared" si="14"/>
        <v>400</v>
      </c>
      <c r="Q52" s="75">
        <f t="shared" si="14"/>
        <v>400</v>
      </c>
      <c r="R52" s="76">
        <f t="shared" si="14"/>
        <v>400</v>
      </c>
      <c r="S52" s="76">
        <f>SUM(S50:S51)</f>
        <v>0</v>
      </c>
      <c r="T52" s="68">
        <f t="shared" si="9"/>
        <v>4800</v>
      </c>
      <c r="U52" s="46">
        <f t="shared" si="10"/>
        <v>3.287671232876712E-2</v>
      </c>
      <c r="V52" s="68">
        <v>4800</v>
      </c>
      <c r="W52" s="260">
        <v>3.287671232876712E-2</v>
      </c>
      <c r="X52" s="276">
        <f t="shared" si="3"/>
        <v>1</v>
      </c>
      <c r="Y52" s="76"/>
      <c r="Z52" s="260"/>
      <c r="AA52" s="276" t="e">
        <f t="shared" si="4"/>
        <v>#DIV/0!</v>
      </c>
      <c r="AB52" s="61"/>
      <c r="AC52" s="206"/>
      <c r="AD52" s="360"/>
      <c r="AE52" s="360"/>
      <c r="AF52" s="368"/>
      <c r="AG52" s="369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  <c r="BM52" s="61"/>
      <c r="BN52" s="61"/>
      <c r="BO52" s="61"/>
      <c r="BP52" s="61"/>
      <c r="BQ52" s="61"/>
      <c r="BR52" s="61"/>
      <c r="BS52" s="61"/>
      <c r="BT52" s="61"/>
      <c r="BU52" s="61"/>
      <c r="BV52" s="61"/>
      <c r="BW52" s="61"/>
      <c r="BX52" s="61"/>
      <c r="BY52" s="61"/>
      <c r="BZ52" s="61"/>
      <c r="CA52" s="61"/>
      <c r="CB52" s="61"/>
      <c r="CC52" s="61"/>
      <c r="CD52" s="61"/>
      <c r="CE52" s="61"/>
      <c r="CF52" s="61"/>
      <c r="CG52" s="61"/>
      <c r="CH52" s="61"/>
      <c r="CI52" s="61"/>
      <c r="CJ52" s="61"/>
      <c r="CK52" s="61"/>
      <c r="CL52" s="61"/>
      <c r="CM52" s="61"/>
      <c r="CN52" s="61"/>
      <c r="CO52" s="61"/>
      <c r="CP52" s="61"/>
      <c r="CQ52" s="61"/>
      <c r="CR52" s="61"/>
      <c r="CS52" s="61"/>
      <c r="CT52" s="61"/>
      <c r="CU52" s="61"/>
      <c r="CV52" s="61"/>
      <c r="CW52" s="61"/>
      <c r="CX52" s="61"/>
      <c r="CY52" s="61"/>
      <c r="CZ52" s="61"/>
      <c r="DA52" s="61"/>
      <c r="DB52" s="61"/>
      <c r="DC52" s="61"/>
      <c r="DD52" s="61"/>
      <c r="DE52" s="61"/>
      <c r="DF52" s="61"/>
      <c r="DG52" s="61"/>
      <c r="DH52" s="61"/>
      <c r="DI52" s="61"/>
      <c r="DJ52" s="61"/>
      <c r="DK52" s="61"/>
      <c r="DL52" s="61"/>
      <c r="DM52" s="61"/>
      <c r="DN52" s="61"/>
      <c r="DO52" s="61"/>
      <c r="DP52" s="61"/>
      <c r="DQ52" s="61"/>
      <c r="DR52" s="61"/>
      <c r="DS52" s="61"/>
      <c r="DT52" s="61"/>
      <c r="DU52" s="61"/>
      <c r="DV52" s="61"/>
      <c r="DW52" s="61"/>
      <c r="DX52" s="61"/>
      <c r="DY52" s="61"/>
      <c r="DZ52" s="61"/>
      <c r="EA52" s="61"/>
      <c r="EB52" s="61"/>
      <c r="EC52" s="61"/>
      <c r="ED52" s="61"/>
      <c r="EE52" s="61"/>
      <c r="EF52" s="61"/>
      <c r="EG52" s="61"/>
      <c r="EH52" s="61"/>
      <c r="EI52" s="61"/>
      <c r="EJ52" s="61"/>
      <c r="EK52" s="61"/>
      <c r="EL52" s="61"/>
      <c r="EM52" s="61"/>
      <c r="EN52" s="61"/>
      <c r="EO52" s="61"/>
      <c r="EP52" s="61"/>
      <c r="EQ52" s="61"/>
      <c r="ER52" s="61"/>
      <c r="ES52" s="61"/>
      <c r="ET52" s="61"/>
      <c r="EU52" s="61"/>
      <c r="EV52" s="61"/>
      <c r="EW52" s="61"/>
      <c r="EX52" s="61"/>
    </row>
    <row r="53" spans="1:154" s="1" customFormat="1" ht="14.25" thickBot="1" x14ac:dyDescent="0.2">
      <c r="A53" s="61"/>
      <c r="B53" s="81"/>
      <c r="C53" s="47" t="s">
        <v>96</v>
      </c>
      <c r="D53" s="56" t="s">
        <v>73</v>
      </c>
      <c r="E53" s="56"/>
      <c r="F53" s="57">
        <v>44</v>
      </c>
      <c r="G53" s="58">
        <f t="shared" ref="G53:R53" si="15">G25+G40+G49+G52</f>
        <v>7855</v>
      </c>
      <c r="H53" s="58">
        <f t="shared" si="15"/>
        <v>7855</v>
      </c>
      <c r="I53" s="58">
        <f t="shared" si="15"/>
        <v>7855</v>
      </c>
      <c r="J53" s="58">
        <f t="shared" si="15"/>
        <v>8355</v>
      </c>
      <c r="K53" s="58">
        <f t="shared" si="15"/>
        <v>7855</v>
      </c>
      <c r="L53" s="58">
        <f t="shared" si="15"/>
        <v>7855</v>
      </c>
      <c r="M53" s="58">
        <f t="shared" si="15"/>
        <v>7855</v>
      </c>
      <c r="N53" s="58">
        <f t="shared" si="15"/>
        <v>8555</v>
      </c>
      <c r="O53" s="58">
        <f t="shared" si="15"/>
        <v>7855</v>
      </c>
      <c r="P53" s="58">
        <f t="shared" si="15"/>
        <v>7855</v>
      </c>
      <c r="Q53" s="58">
        <f t="shared" si="15"/>
        <v>7855</v>
      </c>
      <c r="R53" s="58">
        <f t="shared" si="15"/>
        <v>8655</v>
      </c>
      <c r="S53" s="58">
        <f>S25+S40+S49+S52</f>
        <v>667</v>
      </c>
      <c r="T53" s="59">
        <f t="shared" si="9"/>
        <v>96927</v>
      </c>
      <c r="U53" s="60">
        <f t="shared" si="10"/>
        <v>0.66388356164383566</v>
      </c>
      <c r="V53" s="59">
        <v>96260</v>
      </c>
      <c r="W53" s="254">
        <v>0.65931506849315069</v>
      </c>
      <c r="X53" s="270">
        <f t="shared" si="3"/>
        <v>1.0069291502181592</v>
      </c>
      <c r="Y53" s="58"/>
      <c r="Z53" s="254"/>
      <c r="AA53" s="270" t="e">
        <f t="shared" si="4"/>
        <v>#DIV/0!</v>
      </c>
      <c r="AB53" s="61"/>
      <c r="AC53" s="206"/>
      <c r="AD53" s="360"/>
      <c r="AE53" s="360"/>
      <c r="AF53" s="368"/>
      <c r="AG53" s="356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  <c r="BM53" s="61"/>
      <c r="BN53" s="61"/>
      <c r="BO53" s="61"/>
      <c r="BP53" s="61"/>
      <c r="BQ53" s="61"/>
      <c r="BR53" s="61"/>
      <c r="BS53" s="61"/>
      <c r="BT53" s="61"/>
      <c r="BU53" s="61"/>
      <c r="BV53" s="61"/>
      <c r="BW53" s="61"/>
      <c r="BX53" s="61"/>
      <c r="BY53" s="61"/>
      <c r="BZ53" s="61"/>
      <c r="CA53" s="61"/>
      <c r="CB53" s="61"/>
      <c r="CC53" s="61"/>
      <c r="CD53" s="61"/>
      <c r="CE53" s="61"/>
      <c r="CF53" s="61"/>
      <c r="CG53" s="61"/>
      <c r="CH53" s="61"/>
      <c r="CI53" s="61"/>
      <c r="CJ53" s="61"/>
      <c r="CK53" s="61"/>
      <c r="CL53" s="61"/>
      <c r="CM53" s="61"/>
      <c r="CN53" s="61"/>
      <c r="CO53" s="61"/>
      <c r="CP53" s="61"/>
      <c r="CQ53" s="61"/>
      <c r="CR53" s="61"/>
      <c r="CS53" s="61"/>
      <c r="CT53" s="61"/>
      <c r="CU53" s="61"/>
      <c r="CV53" s="61"/>
      <c r="CW53" s="61"/>
      <c r="CX53" s="61"/>
      <c r="CY53" s="61"/>
      <c r="CZ53" s="61"/>
      <c r="DA53" s="61"/>
      <c r="DB53" s="61"/>
      <c r="DC53" s="61"/>
      <c r="DD53" s="61"/>
      <c r="DE53" s="61"/>
      <c r="DF53" s="61"/>
      <c r="DG53" s="61"/>
      <c r="DH53" s="61"/>
      <c r="DI53" s="61"/>
      <c r="DJ53" s="61"/>
      <c r="DK53" s="61"/>
      <c r="DL53" s="61"/>
      <c r="DM53" s="61"/>
      <c r="DN53" s="61"/>
      <c r="DO53" s="61"/>
      <c r="DP53" s="61"/>
      <c r="DQ53" s="61"/>
      <c r="DR53" s="61"/>
      <c r="DS53" s="61"/>
      <c r="DT53" s="61"/>
      <c r="DU53" s="61"/>
      <c r="DV53" s="61"/>
      <c r="DW53" s="61"/>
      <c r="DX53" s="61"/>
      <c r="DY53" s="61"/>
      <c r="DZ53" s="61"/>
      <c r="EA53" s="61"/>
      <c r="EB53" s="61"/>
      <c r="EC53" s="61"/>
      <c r="ED53" s="61"/>
      <c r="EE53" s="61"/>
      <c r="EF53" s="61"/>
      <c r="EG53" s="61"/>
      <c r="EH53" s="61"/>
      <c r="EI53" s="61"/>
      <c r="EJ53" s="61"/>
      <c r="EK53" s="61"/>
      <c r="EL53" s="61"/>
      <c r="EM53" s="61"/>
      <c r="EN53" s="61"/>
      <c r="EO53" s="61"/>
      <c r="EP53" s="61"/>
      <c r="EQ53" s="61"/>
      <c r="ER53" s="61"/>
      <c r="ES53" s="61"/>
      <c r="ET53" s="61"/>
      <c r="EU53" s="61"/>
      <c r="EV53" s="61"/>
      <c r="EW53" s="61"/>
      <c r="EX53" s="61"/>
    </row>
    <row r="54" spans="1:154" s="1" customFormat="1" x14ac:dyDescent="0.15">
      <c r="A54" s="61"/>
      <c r="B54" s="81"/>
      <c r="C54" s="338" t="s">
        <v>99</v>
      </c>
      <c r="D54" s="138" t="s">
        <v>97</v>
      </c>
      <c r="E54" s="243"/>
      <c r="F54" s="244">
        <v>45</v>
      </c>
      <c r="G54" s="333">
        <f>G15-G53</f>
        <v>945</v>
      </c>
      <c r="H54" s="333">
        <f t="shared" ref="H54:R54" si="16">H15-H53</f>
        <v>945</v>
      </c>
      <c r="I54" s="333">
        <f t="shared" si="16"/>
        <v>945</v>
      </c>
      <c r="J54" s="333">
        <f t="shared" si="16"/>
        <v>3295</v>
      </c>
      <c r="K54" s="333">
        <f t="shared" si="16"/>
        <v>945</v>
      </c>
      <c r="L54" s="333">
        <f t="shared" si="16"/>
        <v>145</v>
      </c>
      <c r="M54" s="333">
        <f t="shared" si="16"/>
        <v>-1555</v>
      </c>
      <c r="N54" s="333">
        <f t="shared" si="16"/>
        <v>245</v>
      </c>
      <c r="O54" s="333">
        <f t="shared" si="16"/>
        <v>945</v>
      </c>
      <c r="P54" s="333">
        <f t="shared" si="16"/>
        <v>945</v>
      </c>
      <c r="Q54" s="333">
        <f t="shared" si="16"/>
        <v>945</v>
      </c>
      <c r="R54" s="333">
        <f t="shared" si="16"/>
        <v>2445</v>
      </c>
      <c r="S54" s="333">
        <f>S15-S53</f>
        <v>-77</v>
      </c>
      <c r="T54" s="334">
        <f t="shared" si="9"/>
        <v>11113</v>
      </c>
      <c r="U54" s="335">
        <f t="shared" si="10"/>
        <v>7.6116438356164384E-2</v>
      </c>
      <c r="V54" s="334">
        <v>11190</v>
      </c>
      <c r="W54" s="336">
        <v>7.6643835616438352E-2</v>
      </c>
      <c r="X54" s="337">
        <f t="shared" si="3"/>
        <v>0.99311885612153705</v>
      </c>
      <c r="Y54" s="333"/>
      <c r="Z54" s="336"/>
      <c r="AA54" s="337" t="e">
        <f t="shared" si="4"/>
        <v>#DIV/0!</v>
      </c>
      <c r="AB54" s="61"/>
      <c r="AC54" s="206"/>
      <c r="AD54" s="370" t="s">
        <v>128</v>
      </c>
      <c r="AE54" s="371"/>
      <c r="AF54" s="368"/>
      <c r="AG54" s="362" t="s">
        <v>129</v>
      </c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  <c r="BM54" s="61"/>
      <c r="BN54" s="61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61"/>
      <c r="BZ54" s="61"/>
      <c r="CA54" s="61"/>
      <c r="CB54" s="61"/>
      <c r="CC54" s="61"/>
      <c r="CD54" s="61"/>
      <c r="CE54" s="61"/>
      <c r="CF54" s="61"/>
      <c r="CG54" s="61"/>
      <c r="CH54" s="61"/>
      <c r="CI54" s="61"/>
      <c r="CJ54" s="61"/>
      <c r="CK54" s="61"/>
      <c r="CL54" s="61"/>
      <c r="CM54" s="61"/>
      <c r="CN54" s="61"/>
      <c r="CO54" s="61"/>
      <c r="CP54" s="61"/>
      <c r="CQ54" s="61"/>
      <c r="CR54" s="61"/>
      <c r="CS54" s="61"/>
      <c r="CT54" s="61"/>
      <c r="CU54" s="61"/>
      <c r="CV54" s="61"/>
      <c r="CW54" s="61"/>
      <c r="CX54" s="61"/>
      <c r="CY54" s="61"/>
      <c r="CZ54" s="61"/>
      <c r="DA54" s="61"/>
      <c r="DB54" s="61"/>
      <c r="DC54" s="61"/>
      <c r="DD54" s="61"/>
      <c r="DE54" s="61"/>
      <c r="DF54" s="61"/>
      <c r="DG54" s="61"/>
      <c r="DH54" s="61"/>
      <c r="DI54" s="61"/>
      <c r="DJ54" s="61"/>
      <c r="DK54" s="61"/>
      <c r="DL54" s="61"/>
      <c r="DM54" s="61"/>
      <c r="DN54" s="61"/>
      <c r="DO54" s="61"/>
      <c r="DP54" s="61"/>
      <c r="DQ54" s="61"/>
      <c r="DR54" s="61"/>
      <c r="DS54" s="61"/>
      <c r="DT54" s="61"/>
      <c r="DU54" s="61"/>
      <c r="DV54" s="61"/>
      <c r="DW54" s="61"/>
      <c r="DX54" s="61"/>
      <c r="DY54" s="61"/>
      <c r="DZ54" s="61"/>
      <c r="EA54" s="61"/>
      <c r="EB54" s="61"/>
      <c r="EC54" s="61"/>
      <c r="ED54" s="61"/>
      <c r="EE54" s="61"/>
      <c r="EF54" s="61"/>
      <c r="EG54" s="61"/>
      <c r="EH54" s="61"/>
      <c r="EI54" s="61"/>
      <c r="EJ54" s="61"/>
      <c r="EK54" s="61"/>
      <c r="EL54" s="61"/>
      <c r="EM54" s="61"/>
      <c r="EN54" s="61"/>
      <c r="EO54" s="61"/>
      <c r="EP54" s="61"/>
      <c r="EQ54" s="61"/>
      <c r="ER54" s="61"/>
      <c r="ES54" s="61"/>
      <c r="ET54" s="61"/>
      <c r="EU54" s="61"/>
      <c r="EV54" s="61"/>
      <c r="EW54" s="61"/>
      <c r="EX54" s="61"/>
    </row>
    <row r="55" spans="1:154" x14ac:dyDescent="0.15">
      <c r="A55" s="6"/>
      <c r="B55" s="82"/>
      <c r="C55" s="339"/>
      <c r="D55" s="332"/>
      <c r="E55" s="50" t="s">
        <v>38</v>
      </c>
      <c r="F55" s="62">
        <v>46</v>
      </c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51">
        <f t="shared" si="9"/>
        <v>0</v>
      </c>
      <c r="U55" s="52">
        <f t="shared" si="10"/>
        <v>0</v>
      </c>
      <c r="V55" s="51">
        <v>0</v>
      </c>
      <c r="W55" s="259">
        <v>0</v>
      </c>
      <c r="X55" s="275" t="e">
        <f t="shared" si="3"/>
        <v>#DIV/0!</v>
      </c>
      <c r="Y55" s="390"/>
      <c r="Z55" s="259"/>
      <c r="AA55" s="275" t="e">
        <f t="shared" si="4"/>
        <v>#DIV/0!</v>
      </c>
      <c r="AD55" s="372">
        <f>AE51/AD44</f>
        <v>0.74</v>
      </c>
      <c r="AE55" s="373"/>
      <c r="AF55" s="361"/>
      <c r="AG55" s="365">
        <f>AF51-AG50</f>
        <v>23460</v>
      </c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</row>
    <row r="56" spans="1:154" ht="14.25" thickBot="1" x14ac:dyDescent="0.2">
      <c r="A56" s="6"/>
      <c r="B56" s="82"/>
      <c r="C56" s="83"/>
      <c r="D56" s="84"/>
      <c r="E56" s="33" t="s">
        <v>39</v>
      </c>
      <c r="F56" s="34">
        <v>47</v>
      </c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66">
        <f t="shared" si="9"/>
        <v>0</v>
      </c>
      <c r="U56" s="36">
        <f t="shared" si="10"/>
        <v>0</v>
      </c>
      <c r="V56" s="66">
        <v>0</v>
      </c>
      <c r="W56" s="262">
        <v>0</v>
      </c>
      <c r="X56" s="278" t="e">
        <f t="shared" si="3"/>
        <v>#DIV/0!</v>
      </c>
      <c r="Y56" s="392"/>
      <c r="Z56" s="262"/>
      <c r="AA56" s="278" t="e">
        <f t="shared" si="4"/>
        <v>#DIV/0!</v>
      </c>
      <c r="AD56" s="360"/>
      <c r="AE56" s="360"/>
      <c r="AF56" s="368"/>
      <c r="AG56" s="367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</row>
    <row r="57" spans="1:154" s="1" customFormat="1" x14ac:dyDescent="0.15">
      <c r="A57" s="61"/>
      <c r="B57" s="137"/>
      <c r="C57" s="92" t="s">
        <v>100</v>
      </c>
      <c r="D57" s="138" t="s">
        <v>98</v>
      </c>
      <c r="E57" s="138"/>
      <c r="F57" s="139">
        <v>48</v>
      </c>
      <c r="G57" s="140">
        <f t="shared" ref="G57:R57" si="17">G15-G53+G55-G56</f>
        <v>945</v>
      </c>
      <c r="H57" s="140">
        <f t="shared" si="17"/>
        <v>945</v>
      </c>
      <c r="I57" s="140">
        <f t="shared" si="17"/>
        <v>945</v>
      </c>
      <c r="J57" s="140">
        <f t="shared" si="17"/>
        <v>3295</v>
      </c>
      <c r="K57" s="140">
        <f t="shared" si="17"/>
        <v>945</v>
      </c>
      <c r="L57" s="140">
        <f t="shared" si="17"/>
        <v>145</v>
      </c>
      <c r="M57" s="140">
        <f t="shared" si="17"/>
        <v>-1555</v>
      </c>
      <c r="N57" s="140">
        <f t="shared" si="17"/>
        <v>245</v>
      </c>
      <c r="O57" s="140">
        <f t="shared" si="17"/>
        <v>945</v>
      </c>
      <c r="P57" s="140">
        <f t="shared" si="17"/>
        <v>945</v>
      </c>
      <c r="Q57" s="140">
        <f t="shared" si="17"/>
        <v>945</v>
      </c>
      <c r="R57" s="140">
        <f t="shared" si="17"/>
        <v>2445</v>
      </c>
      <c r="S57" s="140">
        <f>S15-S53+S55-S56</f>
        <v>-77</v>
      </c>
      <c r="T57" s="152">
        <f t="shared" si="9"/>
        <v>11113</v>
      </c>
      <c r="U57" s="120">
        <f t="shared" si="10"/>
        <v>7.6116438356164384E-2</v>
      </c>
      <c r="V57" s="152">
        <v>11190</v>
      </c>
      <c r="W57" s="263">
        <v>7.6643835616438352E-2</v>
      </c>
      <c r="X57" s="279">
        <f t="shared" si="3"/>
        <v>0.99311885612153705</v>
      </c>
      <c r="Y57" s="140"/>
      <c r="Z57" s="263"/>
      <c r="AA57" s="279" t="e">
        <f t="shared" si="4"/>
        <v>#DIV/0!</v>
      </c>
      <c r="AB57" s="61"/>
      <c r="AC57" s="206"/>
      <c r="AD57" s="360"/>
      <c r="AE57" s="360"/>
      <c r="AF57" s="368"/>
      <c r="AG57" s="367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  <c r="BZ57" s="61"/>
      <c r="CA57" s="61"/>
      <c r="CB57" s="61"/>
      <c r="CC57" s="61"/>
      <c r="CD57" s="61"/>
      <c r="CE57" s="61"/>
      <c r="CF57" s="61"/>
      <c r="CG57" s="61"/>
      <c r="CH57" s="61"/>
      <c r="CI57" s="61"/>
      <c r="CJ57" s="61"/>
      <c r="CK57" s="61"/>
      <c r="CL57" s="61"/>
      <c r="CM57" s="61"/>
      <c r="CN57" s="61"/>
      <c r="CO57" s="61"/>
      <c r="CP57" s="61"/>
      <c r="CQ57" s="61"/>
      <c r="CR57" s="61"/>
      <c r="CS57" s="61"/>
      <c r="CT57" s="61"/>
      <c r="CU57" s="61"/>
      <c r="CV57" s="61"/>
      <c r="CW57" s="61"/>
      <c r="CX57" s="61"/>
      <c r="CY57" s="61"/>
      <c r="CZ57" s="61"/>
      <c r="DA57" s="61"/>
      <c r="DB57" s="61"/>
      <c r="DC57" s="61"/>
      <c r="DD57" s="61"/>
      <c r="DE57" s="61"/>
      <c r="DF57" s="61"/>
      <c r="DG57" s="61"/>
      <c r="DH57" s="61"/>
      <c r="DI57" s="61"/>
      <c r="DJ57" s="61"/>
      <c r="DK57" s="61"/>
      <c r="DL57" s="61"/>
      <c r="DM57" s="61"/>
      <c r="DN57" s="61"/>
      <c r="DO57" s="61"/>
      <c r="DP57" s="61"/>
      <c r="DQ57" s="61"/>
      <c r="DR57" s="61"/>
      <c r="DS57" s="61"/>
      <c r="DT57" s="61"/>
      <c r="DU57" s="61"/>
      <c r="DV57" s="61"/>
      <c r="DW57" s="61"/>
      <c r="DX57" s="61"/>
      <c r="DY57" s="61"/>
      <c r="DZ57" s="61"/>
      <c r="EA57" s="61"/>
      <c r="EB57" s="61"/>
      <c r="EC57" s="61"/>
      <c r="ED57" s="61"/>
      <c r="EE57" s="61"/>
      <c r="EF57" s="61"/>
      <c r="EG57" s="61"/>
      <c r="EH57" s="61"/>
      <c r="EI57" s="61"/>
      <c r="EJ57" s="61"/>
      <c r="EK57" s="61"/>
      <c r="EL57" s="61"/>
      <c r="EM57" s="61"/>
      <c r="EN57" s="61"/>
      <c r="EO57" s="61"/>
      <c r="EP57" s="61"/>
      <c r="EQ57" s="61"/>
      <c r="ER57" s="61"/>
      <c r="ES57" s="61"/>
      <c r="ET57" s="61"/>
      <c r="EU57" s="61"/>
      <c r="EV57" s="61"/>
      <c r="EW57" s="61"/>
      <c r="EX57" s="61"/>
    </row>
    <row r="58" spans="1:154" s="205" customFormat="1" x14ac:dyDescent="0.15">
      <c r="A58" s="69"/>
      <c r="B58" s="236"/>
      <c r="C58" s="237"/>
      <c r="D58" s="238"/>
      <c r="E58" s="238"/>
      <c r="F58" s="239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40"/>
      <c r="T58" s="241"/>
      <c r="U58" s="242"/>
      <c r="V58" s="241"/>
      <c r="W58" s="242"/>
      <c r="X58" s="242"/>
      <c r="Y58" s="242"/>
      <c r="Z58" s="242"/>
      <c r="AA58" s="242"/>
      <c r="AB58" s="69"/>
      <c r="AC58" s="213"/>
      <c r="AD58" s="360"/>
      <c r="AE58" s="360"/>
      <c r="AF58" s="374"/>
      <c r="AG58" s="3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  <c r="AS58" s="69"/>
      <c r="AT58" s="69"/>
      <c r="AU58" s="69"/>
      <c r="AV58" s="69"/>
      <c r="AW58" s="69"/>
      <c r="AX58" s="69"/>
      <c r="AY58" s="69"/>
      <c r="AZ58" s="69"/>
      <c r="BA58" s="69"/>
      <c r="BB58" s="69"/>
      <c r="BC58" s="69"/>
      <c r="BD58" s="69"/>
      <c r="BE58" s="69"/>
      <c r="BF58" s="69"/>
      <c r="BG58" s="69"/>
      <c r="BH58" s="69"/>
      <c r="BI58" s="69"/>
      <c r="BJ58" s="69"/>
      <c r="BK58" s="69"/>
      <c r="BL58" s="69"/>
      <c r="BM58" s="69"/>
      <c r="BN58" s="69"/>
      <c r="BO58" s="69"/>
      <c r="BP58" s="69"/>
      <c r="BQ58" s="69"/>
      <c r="BR58" s="69"/>
      <c r="BS58" s="69"/>
      <c r="BT58" s="69"/>
      <c r="BU58" s="69"/>
      <c r="BV58" s="69"/>
      <c r="BW58" s="69"/>
      <c r="BX58" s="69"/>
      <c r="BY58" s="69"/>
      <c r="BZ58" s="69"/>
      <c r="CA58" s="69"/>
      <c r="CB58" s="69"/>
      <c r="CC58" s="69"/>
      <c r="CD58" s="69"/>
      <c r="CE58" s="69"/>
      <c r="CF58" s="69"/>
      <c r="CG58" s="69"/>
      <c r="CH58" s="69"/>
      <c r="CI58" s="69"/>
      <c r="CJ58" s="69"/>
      <c r="CK58" s="69"/>
      <c r="CL58" s="69"/>
      <c r="CM58" s="69"/>
      <c r="CN58" s="69"/>
      <c r="CO58" s="69"/>
      <c r="CP58" s="69"/>
      <c r="CQ58" s="69"/>
      <c r="CR58" s="69"/>
      <c r="CS58" s="69"/>
      <c r="CT58" s="69"/>
      <c r="CU58" s="69"/>
      <c r="CV58" s="69"/>
      <c r="CW58" s="69"/>
      <c r="CX58" s="69"/>
      <c r="CY58" s="69"/>
      <c r="CZ58" s="69"/>
      <c r="DA58" s="69"/>
      <c r="DB58" s="69"/>
      <c r="DC58" s="69"/>
      <c r="DD58" s="69"/>
      <c r="DE58" s="69"/>
      <c r="DF58" s="69"/>
      <c r="DG58" s="69"/>
      <c r="DH58" s="69"/>
      <c r="DI58" s="69"/>
      <c r="DJ58" s="69"/>
      <c r="DK58" s="69"/>
      <c r="DL58" s="69"/>
      <c r="DM58" s="69"/>
      <c r="DN58" s="69"/>
      <c r="DO58" s="69"/>
      <c r="DP58" s="69"/>
      <c r="DQ58" s="69"/>
      <c r="DR58" s="69"/>
      <c r="DS58" s="69"/>
      <c r="DT58" s="69"/>
      <c r="DU58" s="69"/>
      <c r="DV58" s="69"/>
      <c r="DW58" s="69"/>
      <c r="DX58" s="69"/>
      <c r="DY58" s="69"/>
      <c r="DZ58" s="69"/>
      <c r="EA58" s="69"/>
      <c r="EB58" s="69"/>
      <c r="EC58" s="69"/>
      <c r="ED58" s="69"/>
      <c r="EE58" s="69"/>
      <c r="EF58" s="69"/>
      <c r="EG58" s="69"/>
      <c r="EH58" s="69"/>
      <c r="EI58" s="69"/>
      <c r="EJ58" s="69"/>
      <c r="EK58" s="69"/>
      <c r="EL58" s="69"/>
      <c r="EM58" s="69"/>
      <c r="EN58" s="69"/>
      <c r="EO58" s="69"/>
      <c r="EP58" s="69"/>
      <c r="EQ58" s="69"/>
      <c r="ER58" s="69"/>
      <c r="ES58" s="69"/>
      <c r="ET58" s="69"/>
      <c r="EU58" s="69"/>
      <c r="EV58" s="69"/>
      <c r="EW58" s="69"/>
      <c r="EX58" s="69"/>
    </row>
    <row r="59" spans="1:154" s="86" customFormat="1" ht="8.25" customHeight="1" x14ac:dyDescent="0.15">
      <c r="A59" s="6"/>
      <c r="B59" s="93"/>
      <c r="C59" s="232"/>
      <c r="D59" s="93"/>
      <c r="E59" s="93"/>
      <c r="F59" s="115"/>
      <c r="G59" s="233"/>
      <c r="H59" s="233"/>
      <c r="I59" s="233"/>
      <c r="J59" s="233"/>
      <c r="K59" s="233"/>
      <c r="L59" s="233"/>
      <c r="M59" s="233"/>
      <c r="N59" s="233"/>
      <c r="O59" s="233"/>
      <c r="P59" s="233"/>
      <c r="Q59" s="233"/>
      <c r="R59" s="233"/>
      <c r="S59" s="233"/>
      <c r="T59" s="234"/>
      <c r="U59" s="235"/>
      <c r="V59" s="234"/>
      <c r="W59" s="235"/>
      <c r="X59" s="235"/>
      <c r="Y59" s="235"/>
      <c r="Z59" s="235"/>
      <c r="AA59" s="235"/>
      <c r="AB59" s="6"/>
      <c r="AC59" s="206"/>
      <c r="AD59" s="360"/>
      <c r="AE59" s="360"/>
      <c r="AF59" s="419"/>
      <c r="AG59" s="375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</row>
    <row r="60" spans="1:154" ht="14.25" x14ac:dyDescent="0.15">
      <c r="A60" s="6"/>
      <c r="B60" s="53"/>
      <c r="C60" s="19"/>
      <c r="D60" s="156"/>
      <c r="E60" s="50" t="s">
        <v>161</v>
      </c>
      <c r="F60" s="62">
        <v>49</v>
      </c>
      <c r="G60" s="155"/>
      <c r="H60" s="155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315">
        <f>SUM(G60:S60)</f>
        <v>0</v>
      </c>
      <c r="U60" s="52">
        <f>T60/$T$10</f>
        <v>0</v>
      </c>
      <c r="V60" s="202">
        <v>0</v>
      </c>
      <c r="W60" s="259">
        <v>0</v>
      </c>
      <c r="X60" s="280" t="e">
        <f>T60/V60</f>
        <v>#DIV/0!</v>
      </c>
      <c r="Y60" s="404"/>
      <c r="Z60" s="259"/>
      <c r="AA60" s="280" t="e">
        <f t="shared" ref="AA60:AA65" si="18">T60/Y60</f>
        <v>#DIV/0!</v>
      </c>
      <c r="AD60" s="360"/>
      <c r="AE60" s="360"/>
      <c r="AF60" s="418" t="s">
        <v>97</v>
      </c>
      <c r="AG60" s="373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</row>
    <row r="61" spans="1:154" ht="14.25" x14ac:dyDescent="0.15">
      <c r="A61" s="6"/>
      <c r="B61" s="53" t="s">
        <v>25</v>
      </c>
      <c r="C61" s="19"/>
      <c r="D61" s="422"/>
      <c r="E61" s="196" t="s">
        <v>144</v>
      </c>
      <c r="F61" s="25"/>
      <c r="G61" s="37">
        <f>G60</f>
        <v>0</v>
      </c>
      <c r="H61" s="37">
        <f t="shared" ref="H61:R61" si="19">G61+H60</f>
        <v>0</v>
      </c>
      <c r="I61" s="37">
        <f t="shared" si="19"/>
        <v>0</v>
      </c>
      <c r="J61" s="37">
        <f t="shared" si="19"/>
        <v>0</v>
      </c>
      <c r="K61" s="37">
        <f t="shared" si="19"/>
        <v>0</v>
      </c>
      <c r="L61" s="37">
        <f t="shared" si="19"/>
        <v>0</v>
      </c>
      <c r="M61" s="37">
        <f t="shared" si="19"/>
        <v>0</v>
      </c>
      <c r="N61" s="37">
        <f t="shared" si="19"/>
        <v>0</v>
      </c>
      <c r="O61" s="37">
        <f t="shared" si="19"/>
        <v>0</v>
      </c>
      <c r="P61" s="37">
        <f t="shared" si="19"/>
        <v>0</v>
      </c>
      <c r="Q61" s="37">
        <f t="shared" si="19"/>
        <v>0</v>
      </c>
      <c r="R61" s="37">
        <f t="shared" si="19"/>
        <v>0</v>
      </c>
      <c r="S61" s="37">
        <f>R61+S60</f>
        <v>0</v>
      </c>
      <c r="T61" s="423"/>
      <c r="U61" s="64"/>
      <c r="V61" s="423"/>
      <c r="W61" s="252"/>
      <c r="X61" s="268"/>
      <c r="Y61" s="398"/>
      <c r="Z61" s="252"/>
      <c r="AA61" s="268" t="e">
        <f t="shared" si="18"/>
        <v>#DIV/0!</v>
      </c>
      <c r="AD61" s="376"/>
      <c r="AE61" s="376"/>
      <c r="AF61" s="377">
        <f>AE51-AF51</f>
        <v>11113</v>
      </c>
      <c r="AG61" s="378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</row>
    <row r="62" spans="1:154" ht="14.25" x14ac:dyDescent="0.15">
      <c r="A62" s="6"/>
      <c r="B62" s="53" t="s">
        <v>74</v>
      </c>
      <c r="C62" s="19"/>
      <c r="D62" s="134"/>
      <c r="E62" s="70" t="s">
        <v>75</v>
      </c>
      <c r="F62" s="71">
        <v>50</v>
      </c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415"/>
      <c r="S62" s="41"/>
      <c r="T62" s="203">
        <f>SUM(G62:S62)</f>
        <v>0</v>
      </c>
      <c r="U62" s="31">
        <f>T62/$T$10</f>
        <v>0</v>
      </c>
      <c r="V62" s="203">
        <v>0</v>
      </c>
      <c r="W62" s="261">
        <v>0</v>
      </c>
      <c r="X62" s="277" t="e">
        <f>T62/V62</f>
        <v>#DIV/0!</v>
      </c>
      <c r="Y62" s="402"/>
      <c r="Z62" s="261"/>
      <c r="AA62" s="277" t="e">
        <f t="shared" si="18"/>
        <v>#DIV/0!</v>
      </c>
      <c r="AF62" s="208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</row>
    <row r="63" spans="1:154" ht="14.25" x14ac:dyDescent="0.15">
      <c r="A63" s="6"/>
      <c r="B63" s="53" t="s">
        <v>76</v>
      </c>
      <c r="C63" s="19"/>
      <c r="D63" s="134"/>
      <c r="E63" s="70" t="s">
        <v>162</v>
      </c>
      <c r="F63" s="71">
        <v>51</v>
      </c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415"/>
      <c r="S63" s="41"/>
      <c r="T63" s="203">
        <f>SUM(G63:S63)</f>
        <v>0</v>
      </c>
      <c r="U63" s="31">
        <f>T63/$T$10</f>
        <v>0</v>
      </c>
      <c r="V63" s="203">
        <v>0</v>
      </c>
      <c r="W63" s="261">
        <v>0</v>
      </c>
      <c r="X63" s="277" t="e">
        <f>T63/V63</f>
        <v>#DIV/0!</v>
      </c>
      <c r="Y63" s="402"/>
      <c r="Z63" s="261"/>
      <c r="AA63" s="277" t="e">
        <f t="shared" si="18"/>
        <v>#DIV/0!</v>
      </c>
      <c r="AD63" s="379" t="s">
        <v>130</v>
      </c>
      <c r="AF63" s="208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</row>
    <row r="64" spans="1:154" ht="14.25" x14ac:dyDescent="0.15">
      <c r="A64" s="6"/>
      <c r="B64" s="53" t="s">
        <v>77</v>
      </c>
      <c r="C64" s="19"/>
      <c r="D64" s="135"/>
      <c r="E64" s="33" t="s">
        <v>78</v>
      </c>
      <c r="F64" s="34">
        <v>52</v>
      </c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416"/>
      <c r="S64" s="104"/>
      <c r="T64" s="204">
        <f>SUM(G64:S64)</f>
        <v>0</v>
      </c>
      <c r="U64" s="36">
        <f>T64/$T$10</f>
        <v>0</v>
      </c>
      <c r="V64" s="204">
        <v>0</v>
      </c>
      <c r="W64" s="262">
        <v>0</v>
      </c>
      <c r="X64" s="278" t="e">
        <f>T64/V64</f>
        <v>#DIV/0!</v>
      </c>
      <c r="Y64" s="405"/>
      <c r="Z64" s="262"/>
      <c r="AA64" s="278" t="e">
        <f t="shared" si="18"/>
        <v>#DIV/0!</v>
      </c>
      <c r="AD64" s="379" t="s">
        <v>131</v>
      </c>
      <c r="AF64" s="208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</row>
    <row r="65" spans="1:154" s="1" customFormat="1" ht="14.25" x14ac:dyDescent="0.15">
      <c r="A65" s="61"/>
      <c r="B65" s="91"/>
      <c r="C65" s="137" t="s">
        <v>101</v>
      </c>
      <c r="D65" s="129" t="s">
        <v>79</v>
      </c>
      <c r="E65" s="129"/>
      <c r="F65" s="130">
        <v>53</v>
      </c>
      <c r="G65" s="147">
        <f t="shared" ref="G65:R65" si="20">SUM(G60:G64)-G61</f>
        <v>0</v>
      </c>
      <c r="H65" s="147">
        <f t="shared" si="20"/>
        <v>0</v>
      </c>
      <c r="I65" s="147">
        <f t="shared" si="20"/>
        <v>0</v>
      </c>
      <c r="J65" s="147">
        <f t="shared" si="20"/>
        <v>0</v>
      </c>
      <c r="K65" s="147">
        <f t="shared" si="20"/>
        <v>0</v>
      </c>
      <c r="L65" s="147">
        <f t="shared" si="20"/>
        <v>0</v>
      </c>
      <c r="M65" s="147">
        <f t="shared" si="20"/>
        <v>0</v>
      </c>
      <c r="N65" s="147">
        <f t="shared" si="20"/>
        <v>0</v>
      </c>
      <c r="O65" s="147">
        <f t="shared" si="20"/>
        <v>0</v>
      </c>
      <c r="P65" s="147">
        <f t="shared" si="20"/>
        <v>0</v>
      </c>
      <c r="Q65" s="147">
        <f t="shared" si="20"/>
        <v>0</v>
      </c>
      <c r="R65" s="147">
        <f t="shared" si="20"/>
        <v>0</v>
      </c>
      <c r="S65" s="147">
        <f>SUM(S60:S64)-S61</f>
        <v>0</v>
      </c>
      <c r="T65" s="151">
        <f>SUM(G65:S65)-T61</f>
        <v>0</v>
      </c>
      <c r="U65" s="150">
        <f>T65/$T$10</f>
        <v>0</v>
      </c>
      <c r="V65" s="151">
        <v>0</v>
      </c>
      <c r="W65" s="264">
        <v>0</v>
      </c>
      <c r="X65" s="281" t="e">
        <f>T65/V65</f>
        <v>#DIV/0!</v>
      </c>
      <c r="Y65" s="147"/>
      <c r="Z65" s="264"/>
      <c r="AA65" s="281" t="e">
        <f t="shared" si="18"/>
        <v>#DIV/0!</v>
      </c>
      <c r="AB65" s="61"/>
      <c r="AC65" s="206"/>
      <c r="AD65" s="380" t="s">
        <v>132</v>
      </c>
      <c r="AE65" s="212"/>
      <c r="AF65" s="212"/>
      <c r="AG65" s="55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1"/>
      <c r="CR65" s="61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1"/>
      <c r="DG65" s="61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1"/>
      <c r="DV65" s="61"/>
      <c r="DW65" s="61"/>
      <c r="DX65" s="61"/>
      <c r="DY65" s="61"/>
      <c r="DZ65" s="61"/>
      <c r="EA65" s="61"/>
      <c r="EB65" s="61"/>
      <c r="EC65" s="61"/>
      <c r="ED65" s="61"/>
      <c r="EE65" s="61"/>
      <c r="EF65" s="61"/>
      <c r="EG65" s="61"/>
      <c r="EH65" s="61"/>
      <c r="EI65" s="61"/>
      <c r="EJ65" s="61"/>
      <c r="EK65" s="61"/>
      <c r="EL65" s="61"/>
      <c r="EM65" s="61"/>
      <c r="EN65" s="61"/>
      <c r="EO65" s="61"/>
      <c r="EP65" s="61"/>
      <c r="EQ65" s="61"/>
      <c r="ER65" s="61"/>
      <c r="ES65" s="61"/>
      <c r="ET65" s="61"/>
      <c r="EU65" s="61"/>
      <c r="EV65" s="61"/>
      <c r="EW65" s="61"/>
      <c r="EX65" s="61"/>
    </row>
    <row r="66" spans="1:154" s="86" customFormat="1" ht="14.25" customHeight="1" x14ac:dyDescent="0.15">
      <c r="A66" s="6"/>
      <c r="B66" s="85"/>
      <c r="D66" s="85"/>
      <c r="E66" s="85"/>
      <c r="F66" s="87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9"/>
      <c r="U66" s="90"/>
      <c r="V66" s="89"/>
      <c r="W66" s="90"/>
      <c r="X66" s="90"/>
      <c r="Y66" s="90"/>
      <c r="Z66" s="90"/>
      <c r="AA66" s="90"/>
      <c r="AB66" s="6"/>
      <c r="AC66" s="206"/>
      <c r="AD66" s="381" t="s">
        <v>133</v>
      </c>
      <c r="AE66" s="205"/>
      <c r="AF66" s="205"/>
      <c r="AG66" s="205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</row>
    <row r="67" spans="1:154" s="72" customFormat="1" ht="14.25" x14ac:dyDescent="0.15">
      <c r="A67" s="18"/>
      <c r="B67" s="141" t="s">
        <v>80</v>
      </c>
      <c r="C67" s="318"/>
      <c r="D67" s="432" t="s">
        <v>70</v>
      </c>
      <c r="E67" s="433"/>
      <c r="F67" s="434">
        <v>54</v>
      </c>
      <c r="G67" s="435">
        <f>G45</f>
        <v>180</v>
      </c>
      <c r="H67" s="435">
        <f t="shared" ref="H67:R67" si="21">H45</f>
        <v>180</v>
      </c>
      <c r="I67" s="435">
        <f t="shared" si="21"/>
        <v>180</v>
      </c>
      <c r="J67" s="435">
        <f t="shared" si="21"/>
        <v>180</v>
      </c>
      <c r="K67" s="435">
        <f t="shared" si="21"/>
        <v>180</v>
      </c>
      <c r="L67" s="435">
        <f t="shared" si="21"/>
        <v>180</v>
      </c>
      <c r="M67" s="435">
        <f t="shared" si="21"/>
        <v>180</v>
      </c>
      <c r="N67" s="435">
        <f t="shared" si="21"/>
        <v>180</v>
      </c>
      <c r="O67" s="435">
        <f t="shared" si="21"/>
        <v>180</v>
      </c>
      <c r="P67" s="435">
        <f t="shared" si="21"/>
        <v>180</v>
      </c>
      <c r="Q67" s="435">
        <f t="shared" si="21"/>
        <v>180</v>
      </c>
      <c r="R67" s="435">
        <f t="shared" si="21"/>
        <v>180</v>
      </c>
      <c r="S67" s="436"/>
      <c r="T67" s="437">
        <f>SUM(G67:S67)</f>
        <v>2160</v>
      </c>
      <c r="U67" s="438">
        <f>T67/$T$10</f>
        <v>1.4794520547945205E-2</v>
      </c>
      <c r="V67" s="437">
        <v>2160</v>
      </c>
      <c r="W67" s="439">
        <v>1.4794520547945205E-2</v>
      </c>
      <c r="X67" s="440">
        <f>T67/V67</f>
        <v>1</v>
      </c>
      <c r="Y67" s="441"/>
      <c r="Z67" s="439"/>
      <c r="AA67" s="440" t="e">
        <f>T67/Y67</f>
        <v>#DIV/0!</v>
      </c>
      <c r="AB67" s="18"/>
      <c r="AC67" s="214"/>
      <c r="AD67" s="208"/>
      <c r="AE67" s="208"/>
      <c r="AF67" s="20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</row>
    <row r="68" spans="1:154" s="72" customFormat="1" ht="15" thickBot="1" x14ac:dyDescent="0.2">
      <c r="A68" s="18"/>
      <c r="B68" s="316"/>
      <c r="C68" s="317"/>
      <c r="D68" s="319" t="s">
        <v>163</v>
      </c>
      <c r="E68" s="18"/>
      <c r="F68" s="320">
        <v>55</v>
      </c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420">
        <f>T57*0.3</f>
        <v>3333.9</v>
      </c>
      <c r="S68" s="323"/>
      <c r="T68" s="324">
        <f>SUM(G68:S68)</f>
        <v>3333.9</v>
      </c>
      <c r="U68" s="325">
        <f>T68/$T$10</f>
        <v>2.2834931506849315E-2</v>
      </c>
      <c r="V68" s="324">
        <v>4476</v>
      </c>
      <c r="W68" s="326">
        <v>3.0657534246575344E-2</v>
      </c>
      <c r="X68" s="327">
        <f>T68/V68</f>
        <v>0.74483914209115287</v>
      </c>
      <c r="Y68" s="393"/>
      <c r="Z68" s="326"/>
      <c r="AA68" s="327" t="e">
        <f>T68/Y68</f>
        <v>#DIV/0!</v>
      </c>
      <c r="AB68" s="18"/>
      <c r="AC68" s="214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</row>
    <row r="69" spans="1:154" s="96" customFormat="1" x14ac:dyDescent="0.15">
      <c r="A69" s="95"/>
      <c r="B69" s="142" t="s">
        <v>10</v>
      </c>
      <c r="C69" s="143" t="s">
        <v>102</v>
      </c>
      <c r="D69" s="138" t="s">
        <v>119</v>
      </c>
      <c r="E69" s="144"/>
      <c r="F69" s="145">
        <v>56</v>
      </c>
      <c r="G69" s="146">
        <f>G57+G65-G68+G67</f>
        <v>1125</v>
      </c>
      <c r="H69" s="146">
        <f t="shared" ref="H69:Q69" si="22">H57+H65-H68+H67</f>
        <v>1125</v>
      </c>
      <c r="I69" s="146">
        <f t="shared" si="22"/>
        <v>1125</v>
      </c>
      <c r="J69" s="146">
        <f t="shared" si="22"/>
        <v>3475</v>
      </c>
      <c r="K69" s="146">
        <f t="shared" si="22"/>
        <v>1125</v>
      </c>
      <c r="L69" s="146">
        <f t="shared" si="22"/>
        <v>325</v>
      </c>
      <c r="M69" s="146">
        <f t="shared" si="22"/>
        <v>-1375</v>
      </c>
      <c r="N69" s="146">
        <f t="shared" si="22"/>
        <v>425</v>
      </c>
      <c r="O69" s="146">
        <f t="shared" si="22"/>
        <v>1125</v>
      </c>
      <c r="P69" s="146">
        <f t="shared" si="22"/>
        <v>1125</v>
      </c>
      <c r="Q69" s="146">
        <f t="shared" si="22"/>
        <v>1125</v>
      </c>
      <c r="R69" s="146">
        <f>R57+R65-R68+R67</f>
        <v>-708.90000000000009</v>
      </c>
      <c r="S69" s="146">
        <f>S57+S65-S68</f>
        <v>-77</v>
      </c>
      <c r="T69" s="153">
        <f>SUM(G69:S69)</f>
        <v>9939.1</v>
      </c>
      <c r="U69" s="120">
        <f>T69/$T$10</f>
        <v>6.8076027397260278E-2</v>
      </c>
      <c r="V69" s="153">
        <v>8874</v>
      </c>
      <c r="W69" s="263">
        <v>6.0780821917808217E-2</v>
      </c>
      <c r="X69" s="279">
        <f>T69/V69</f>
        <v>1.1200247915258057</v>
      </c>
      <c r="Y69" s="146"/>
      <c r="Z69" s="263"/>
      <c r="AA69" s="279" t="e">
        <f>T69/Y69</f>
        <v>#DIV/0!</v>
      </c>
      <c r="AB69" s="95"/>
      <c r="AC69" s="214"/>
      <c r="AH69" s="95"/>
      <c r="AI69" s="95"/>
      <c r="AJ69" s="95"/>
      <c r="AK69" s="95"/>
      <c r="AL69" s="95"/>
      <c r="AM69" s="95"/>
      <c r="AN69" s="95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  <c r="BM69" s="95"/>
      <c r="BN69" s="95"/>
      <c r="BO69" s="95"/>
      <c r="BP69" s="95"/>
      <c r="BQ69" s="95"/>
      <c r="BR69" s="95"/>
      <c r="BS69" s="95"/>
      <c r="BT69" s="95"/>
      <c r="BU69" s="95"/>
      <c r="BV69" s="95"/>
      <c r="BW69" s="95"/>
      <c r="BX69" s="95"/>
      <c r="BY69" s="95"/>
      <c r="BZ69" s="95"/>
      <c r="CA69" s="95"/>
      <c r="CB69" s="95"/>
      <c r="CC69" s="95"/>
      <c r="CD69" s="95"/>
      <c r="CE69" s="95"/>
      <c r="CF69" s="95"/>
      <c r="CG69" s="95"/>
      <c r="CH69" s="95"/>
      <c r="CI69" s="95"/>
      <c r="CJ69" s="95"/>
      <c r="CK69" s="95"/>
      <c r="CL69" s="95"/>
      <c r="CM69" s="95"/>
      <c r="CN69" s="95"/>
      <c r="CO69" s="95"/>
      <c r="CP69" s="95"/>
      <c r="CQ69" s="95"/>
      <c r="CR69" s="95"/>
      <c r="CS69" s="95"/>
      <c r="CT69" s="95"/>
      <c r="CU69" s="95"/>
      <c r="CV69" s="95"/>
      <c r="CW69" s="95"/>
      <c r="CX69" s="95"/>
      <c r="CY69" s="95"/>
      <c r="CZ69" s="95"/>
      <c r="DA69" s="95"/>
      <c r="DB69" s="95"/>
      <c r="DC69" s="95"/>
      <c r="DD69" s="95"/>
      <c r="DE69" s="95"/>
      <c r="DF69" s="95"/>
      <c r="DG69" s="95"/>
      <c r="DH69" s="95"/>
      <c r="DI69" s="95"/>
      <c r="DJ69" s="95"/>
      <c r="DK69" s="95"/>
      <c r="DL69" s="95"/>
      <c r="DM69" s="95"/>
      <c r="DN69" s="95"/>
      <c r="DO69" s="95"/>
      <c r="DP69" s="95"/>
      <c r="DQ69" s="95"/>
      <c r="DR69" s="95"/>
      <c r="DS69" s="95"/>
      <c r="DT69" s="95"/>
      <c r="DU69" s="95"/>
      <c r="DV69" s="95"/>
      <c r="DW69" s="95"/>
      <c r="DX69" s="95"/>
      <c r="DY69" s="95"/>
      <c r="DZ69" s="95"/>
      <c r="EA69" s="95"/>
      <c r="EB69" s="95"/>
      <c r="EC69" s="95"/>
      <c r="ED69" s="95"/>
      <c r="EE69" s="95"/>
      <c r="EF69" s="95"/>
      <c r="EG69" s="95"/>
      <c r="EH69" s="95"/>
      <c r="EI69" s="95"/>
      <c r="EJ69" s="95"/>
      <c r="EK69" s="95"/>
      <c r="EL69" s="95"/>
      <c r="EM69" s="95"/>
      <c r="EN69" s="95"/>
      <c r="EO69" s="95"/>
      <c r="EP69" s="95"/>
      <c r="EQ69" s="95"/>
      <c r="ER69" s="95"/>
      <c r="ES69" s="95"/>
      <c r="ET69" s="95"/>
      <c r="EU69" s="95"/>
      <c r="EV69" s="95"/>
      <c r="EW69" s="95"/>
      <c r="EX69" s="95"/>
    </row>
    <row r="70" spans="1:154" s="86" customFormat="1" ht="7.5" customHeight="1" x14ac:dyDescent="0.15">
      <c r="A70" s="6"/>
      <c r="B70" s="85"/>
      <c r="D70" s="85"/>
      <c r="F70" s="97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9"/>
      <c r="U70" s="98"/>
      <c r="V70" s="89"/>
      <c r="W70" s="98"/>
      <c r="X70" s="98"/>
      <c r="Y70" s="98"/>
      <c r="Z70" s="98"/>
      <c r="AA70" s="98"/>
      <c r="AB70" s="6"/>
      <c r="AC70" s="206"/>
      <c r="AD70" s="208"/>
      <c r="AE70" s="208"/>
      <c r="AF70" s="208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</row>
    <row r="71" spans="1:154" ht="14.25" x14ac:dyDescent="0.15">
      <c r="A71" s="6"/>
      <c r="B71" s="53"/>
      <c r="C71" s="99"/>
      <c r="D71" s="100"/>
      <c r="E71" s="50" t="s">
        <v>47</v>
      </c>
      <c r="F71" s="62">
        <v>57</v>
      </c>
      <c r="G71" s="155"/>
      <c r="H71" s="155"/>
      <c r="I71" s="26"/>
      <c r="J71" s="28"/>
      <c r="K71" s="29"/>
      <c r="L71" s="29"/>
      <c r="M71" s="29"/>
      <c r="N71" s="29"/>
      <c r="O71" s="29"/>
      <c r="P71" s="29"/>
      <c r="Q71" s="29"/>
      <c r="R71" s="30"/>
      <c r="S71" s="30"/>
      <c r="T71" s="202">
        <f t="shared" ref="T71:T83" si="23">SUM(G71:S71)</f>
        <v>0</v>
      </c>
      <c r="U71" s="52">
        <f t="shared" ref="U71:U84" si="24">T71/$T$10</f>
        <v>0</v>
      </c>
      <c r="V71" s="51">
        <v>0</v>
      </c>
      <c r="W71" s="259">
        <v>0</v>
      </c>
      <c r="X71" s="280" t="e">
        <f t="shared" ref="X71:X82" si="25">T71/V71</f>
        <v>#DIV/0!</v>
      </c>
      <c r="Y71" s="401"/>
      <c r="Z71" s="259"/>
      <c r="AA71" s="280" t="e">
        <f t="shared" ref="AA71:AA84" si="26">T71/Y71</f>
        <v>#DIV/0!</v>
      </c>
      <c r="AF71" s="208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</row>
    <row r="72" spans="1:154" ht="14.25" x14ac:dyDescent="0.15">
      <c r="A72" s="6"/>
      <c r="B72" s="53"/>
      <c r="C72" s="19"/>
      <c r="D72" s="101"/>
      <c r="E72" s="70" t="s">
        <v>35</v>
      </c>
      <c r="F72" s="25">
        <v>58</v>
      </c>
      <c r="G72" s="37"/>
      <c r="H72" s="37"/>
      <c r="I72" s="37"/>
      <c r="J72" s="39"/>
      <c r="K72" s="40"/>
      <c r="L72" s="40"/>
      <c r="M72" s="40"/>
      <c r="N72" s="40"/>
      <c r="O72" s="40"/>
      <c r="P72" s="40"/>
      <c r="Q72" s="40"/>
      <c r="R72" s="41"/>
      <c r="S72" s="41"/>
      <c r="T72" s="203">
        <f t="shared" si="23"/>
        <v>0</v>
      </c>
      <c r="U72" s="31">
        <f t="shared" si="24"/>
        <v>0</v>
      </c>
      <c r="V72" s="54">
        <v>0</v>
      </c>
      <c r="W72" s="261">
        <v>0</v>
      </c>
      <c r="X72" s="277" t="e">
        <f t="shared" si="25"/>
        <v>#DIV/0!</v>
      </c>
      <c r="Y72" s="402"/>
      <c r="Z72" s="261"/>
      <c r="AA72" s="277" t="e">
        <f t="shared" si="26"/>
        <v>#DIV/0!</v>
      </c>
      <c r="AF72" s="208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</row>
    <row r="73" spans="1:154" ht="14.25" x14ac:dyDescent="0.15">
      <c r="A73" s="6"/>
      <c r="B73" s="53"/>
      <c r="C73" s="19"/>
      <c r="D73" s="101"/>
      <c r="E73" s="70" t="s">
        <v>143</v>
      </c>
      <c r="F73" s="25">
        <v>59</v>
      </c>
      <c r="G73" s="40"/>
      <c r="H73" s="40"/>
      <c r="I73" s="40"/>
      <c r="J73" s="39"/>
      <c r="K73" s="40"/>
      <c r="L73" s="37"/>
      <c r="M73" s="40"/>
      <c r="N73" s="40"/>
      <c r="O73" s="40"/>
      <c r="P73" s="40"/>
      <c r="Q73" s="40"/>
      <c r="R73" s="41"/>
      <c r="S73" s="41"/>
      <c r="T73" s="203">
        <f t="shared" si="23"/>
        <v>0</v>
      </c>
      <c r="U73" s="31">
        <f t="shared" si="24"/>
        <v>0</v>
      </c>
      <c r="V73" s="54">
        <v>0</v>
      </c>
      <c r="W73" s="261">
        <v>0</v>
      </c>
      <c r="X73" s="277" t="e">
        <f t="shared" si="25"/>
        <v>#DIV/0!</v>
      </c>
      <c r="Y73" s="402"/>
      <c r="Z73" s="261"/>
      <c r="AA73" s="277" t="e">
        <f t="shared" si="26"/>
        <v>#DIV/0!</v>
      </c>
      <c r="AF73" s="208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</row>
    <row r="74" spans="1:154" ht="14.25" x14ac:dyDescent="0.15">
      <c r="A74" s="6"/>
      <c r="B74" s="102"/>
      <c r="C74" s="157"/>
      <c r="D74" s="101"/>
      <c r="E74" s="33" t="s">
        <v>164</v>
      </c>
      <c r="F74" s="34">
        <v>60</v>
      </c>
      <c r="G74" s="103"/>
      <c r="H74" s="103"/>
      <c r="I74" s="103"/>
      <c r="J74" s="73"/>
      <c r="K74" s="103"/>
      <c r="L74" s="103"/>
      <c r="M74" s="103"/>
      <c r="N74" s="103"/>
      <c r="O74" s="103"/>
      <c r="P74" s="73"/>
      <c r="Q74" s="103"/>
      <c r="R74" s="104"/>
      <c r="S74" s="104"/>
      <c r="T74" s="204">
        <f t="shared" si="23"/>
        <v>0</v>
      </c>
      <c r="U74" s="36">
        <f t="shared" si="24"/>
        <v>0</v>
      </c>
      <c r="V74" s="66">
        <v>0</v>
      </c>
      <c r="W74" s="262">
        <v>0</v>
      </c>
      <c r="X74" s="278" t="e">
        <f t="shared" si="25"/>
        <v>#DIV/0!</v>
      </c>
      <c r="Y74" s="403"/>
      <c r="Z74" s="262"/>
      <c r="AA74" s="278" t="e">
        <f t="shared" si="26"/>
        <v>#DIV/0!</v>
      </c>
      <c r="AF74" s="208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</row>
    <row r="75" spans="1:154" ht="14.25" x14ac:dyDescent="0.15">
      <c r="A75" s="6"/>
      <c r="B75" s="53" t="s">
        <v>69</v>
      </c>
      <c r="C75" s="157"/>
      <c r="D75" s="94"/>
      <c r="E75" s="33" t="s">
        <v>2</v>
      </c>
      <c r="F75" s="34">
        <v>61</v>
      </c>
      <c r="G75" s="103"/>
      <c r="H75" s="103"/>
      <c r="I75" s="103"/>
      <c r="J75" s="35"/>
      <c r="K75" s="103"/>
      <c r="L75" s="103"/>
      <c r="M75" s="103"/>
      <c r="N75" s="103"/>
      <c r="O75" s="103"/>
      <c r="P75" s="73"/>
      <c r="Q75" s="103"/>
      <c r="R75" s="104"/>
      <c r="S75" s="104"/>
      <c r="T75" s="204">
        <f t="shared" si="23"/>
        <v>0</v>
      </c>
      <c r="U75" s="36">
        <f t="shared" si="24"/>
        <v>0</v>
      </c>
      <c r="V75" s="66">
        <v>0</v>
      </c>
      <c r="W75" s="262">
        <v>0</v>
      </c>
      <c r="X75" s="278" t="e">
        <f t="shared" si="25"/>
        <v>#DIV/0!</v>
      </c>
      <c r="Y75" s="392"/>
      <c r="Z75" s="262"/>
      <c r="AA75" s="278" t="e">
        <f t="shared" si="26"/>
        <v>#DIV/0!</v>
      </c>
      <c r="AF75" s="208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</row>
    <row r="76" spans="1:154" s="1" customFormat="1" ht="15" thickBot="1" x14ac:dyDescent="0.2">
      <c r="A76" s="61"/>
      <c r="B76" s="53" t="s">
        <v>42</v>
      </c>
      <c r="C76" s="47" t="s">
        <v>103</v>
      </c>
      <c r="D76" s="20" t="s">
        <v>41</v>
      </c>
      <c r="E76" s="20"/>
      <c r="F76" s="105">
        <v>62</v>
      </c>
      <c r="G76" s="106">
        <f t="shared" ref="G76:R76" si="27">SUM(G71:G75)</f>
        <v>0</v>
      </c>
      <c r="H76" s="106">
        <f t="shared" si="27"/>
        <v>0</v>
      </c>
      <c r="I76" s="106">
        <f t="shared" si="27"/>
        <v>0</v>
      </c>
      <c r="J76" s="106">
        <f t="shared" si="27"/>
        <v>0</v>
      </c>
      <c r="K76" s="106">
        <f t="shared" si="27"/>
        <v>0</v>
      </c>
      <c r="L76" s="106">
        <f t="shared" si="27"/>
        <v>0</v>
      </c>
      <c r="M76" s="106">
        <f t="shared" si="27"/>
        <v>0</v>
      </c>
      <c r="N76" s="106">
        <f t="shared" si="27"/>
        <v>0</v>
      </c>
      <c r="O76" s="106">
        <f t="shared" si="27"/>
        <v>0</v>
      </c>
      <c r="P76" s="106">
        <f t="shared" si="27"/>
        <v>0</v>
      </c>
      <c r="Q76" s="106">
        <f t="shared" si="27"/>
        <v>0</v>
      </c>
      <c r="R76" s="106">
        <f t="shared" si="27"/>
        <v>0</v>
      </c>
      <c r="S76" s="106">
        <f>SUM(S71:S75)</f>
        <v>0</v>
      </c>
      <c r="T76" s="21">
        <f t="shared" si="23"/>
        <v>0</v>
      </c>
      <c r="U76" s="22">
        <f t="shared" si="24"/>
        <v>0</v>
      </c>
      <c r="V76" s="21">
        <v>0</v>
      </c>
      <c r="W76" s="265">
        <v>0</v>
      </c>
      <c r="X76" s="282" t="e">
        <f t="shared" si="25"/>
        <v>#DIV/0!</v>
      </c>
      <c r="Y76" s="106"/>
      <c r="Z76" s="265"/>
      <c r="AA76" s="282" t="e">
        <f t="shared" si="26"/>
        <v>#DIV/0!</v>
      </c>
      <c r="AB76" s="61"/>
      <c r="AC76" s="206"/>
      <c r="AD76" s="208"/>
      <c r="AE76" s="208"/>
      <c r="AF76" s="208"/>
      <c r="AG76" s="6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  <c r="BX76" s="61"/>
      <c r="BY76" s="61"/>
      <c r="BZ76" s="61"/>
      <c r="CA76" s="61"/>
      <c r="CB76" s="61"/>
      <c r="CC76" s="61"/>
      <c r="CD76" s="61"/>
      <c r="CE76" s="61"/>
      <c r="CF76" s="61"/>
      <c r="CG76" s="61"/>
      <c r="CH76" s="61"/>
      <c r="CI76" s="61"/>
      <c r="CJ76" s="61"/>
      <c r="CK76" s="61"/>
      <c r="CL76" s="61"/>
      <c r="CM76" s="61"/>
      <c r="CN76" s="61"/>
      <c r="CO76" s="61"/>
      <c r="CP76" s="61"/>
      <c r="CQ76" s="61"/>
      <c r="CR76" s="61"/>
      <c r="CS76" s="61"/>
      <c r="CT76" s="61"/>
      <c r="CU76" s="61"/>
      <c r="CV76" s="61"/>
      <c r="CW76" s="61"/>
      <c r="CX76" s="61"/>
      <c r="CY76" s="61"/>
      <c r="CZ76" s="61"/>
      <c r="DA76" s="61"/>
      <c r="DB76" s="61"/>
      <c r="DC76" s="61"/>
      <c r="DD76" s="61"/>
      <c r="DE76" s="61"/>
      <c r="DF76" s="61"/>
      <c r="DG76" s="61"/>
      <c r="DH76" s="61"/>
      <c r="DI76" s="61"/>
      <c r="DJ76" s="61"/>
      <c r="DK76" s="61"/>
      <c r="DL76" s="61"/>
      <c r="DM76" s="61"/>
      <c r="DN76" s="61"/>
      <c r="DO76" s="61"/>
      <c r="DP76" s="61"/>
      <c r="DQ76" s="61"/>
      <c r="DR76" s="61"/>
      <c r="DS76" s="61"/>
      <c r="DT76" s="61"/>
      <c r="DU76" s="61"/>
      <c r="DV76" s="61"/>
      <c r="DW76" s="61"/>
      <c r="DX76" s="61"/>
      <c r="DY76" s="61"/>
      <c r="DZ76" s="61"/>
      <c r="EA76" s="61"/>
      <c r="EB76" s="61"/>
      <c r="EC76" s="61"/>
      <c r="ED76" s="61"/>
      <c r="EE76" s="61"/>
      <c r="EF76" s="61"/>
      <c r="EG76" s="61"/>
      <c r="EH76" s="61"/>
      <c r="EI76" s="61"/>
      <c r="EJ76" s="61"/>
      <c r="EK76" s="61"/>
      <c r="EL76" s="61"/>
      <c r="EM76" s="61"/>
      <c r="EN76" s="61"/>
      <c r="EO76" s="61"/>
      <c r="EP76" s="61"/>
      <c r="EQ76" s="61"/>
      <c r="ER76" s="61"/>
      <c r="ES76" s="61"/>
      <c r="ET76" s="61"/>
      <c r="EU76" s="61"/>
      <c r="EV76" s="61"/>
      <c r="EW76" s="61"/>
      <c r="EX76" s="61"/>
    </row>
    <row r="77" spans="1:154" ht="14.25" x14ac:dyDescent="0.15">
      <c r="A77" s="6"/>
      <c r="B77" s="53" t="s">
        <v>43</v>
      </c>
      <c r="C77" s="19"/>
      <c r="D77" s="133"/>
      <c r="E77" s="50" t="s">
        <v>1</v>
      </c>
      <c r="F77" s="62">
        <v>63</v>
      </c>
      <c r="G77" s="29"/>
      <c r="H77" s="29"/>
      <c r="I77" s="29"/>
      <c r="J77" s="29"/>
      <c r="K77" s="155"/>
      <c r="L77" s="29"/>
      <c r="M77" s="29"/>
      <c r="N77" s="29"/>
      <c r="O77" s="29"/>
      <c r="P77" s="29"/>
      <c r="Q77" s="29"/>
      <c r="R77" s="29"/>
      <c r="S77" s="29"/>
      <c r="T77" s="51">
        <f t="shared" si="23"/>
        <v>0</v>
      </c>
      <c r="U77" s="52">
        <f t="shared" si="24"/>
        <v>0</v>
      </c>
      <c r="V77" s="51">
        <v>0</v>
      </c>
      <c r="W77" s="259">
        <v>0</v>
      </c>
      <c r="X77" s="275" t="e">
        <f t="shared" si="25"/>
        <v>#DIV/0!</v>
      </c>
      <c r="Y77" s="390"/>
      <c r="Z77" s="259"/>
      <c r="AA77" s="275" t="e">
        <f t="shared" si="26"/>
        <v>#DIV/0!</v>
      </c>
      <c r="AF77" s="208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</row>
    <row r="78" spans="1:154" ht="14.25" x14ac:dyDescent="0.15">
      <c r="A78" s="6"/>
      <c r="B78" s="53" t="s">
        <v>44</v>
      </c>
      <c r="C78" s="19"/>
      <c r="D78" s="134"/>
      <c r="E78" s="70" t="s">
        <v>136</v>
      </c>
      <c r="F78" s="71">
        <v>64</v>
      </c>
      <c r="G78" s="41">
        <v>420</v>
      </c>
      <c r="H78" s="41">
        <v>420</v>
      </c>
      <c r="I78" s="41">
        <v>420</v>
      </c>
      <c r="J78" s="41">
        <v>420</v>
      </c>
      <c r="K78" s="41">
        <v>420</v>
      </c>
      <c r="L78" s="41">
        <v>420</v>
      </c>
      <c r="M78" s="41">
        <v>420</v>
      </c>
      <c r="N78" s="41">
        <v>420</v>
      </c>
      <c r="O78" s="41">
        <v>420</v>
      </c>
      <c r="P78" s="41">
        <v>420</v>
      </c>
      <c r="Q78" s="41">
        <v>420</v>
      </c>
      <c r="R78" s="41">
        <v>420</v>
      </c>
      <c r="S78" s="41"/>
      <c r="T78" s="54">
        <f t="shared" si="23"/>
        <v>5040</v>
      </c>
      <c r="U78" s="31">
        <f t="shared" si="24"/>
        <v>3.4520547945205482E-2</v>
      </c>
      <c r="V78" s="54">
        <v>5040</v>
      </c>
      <c r="W78" s="261">
        <v>3.4520547945205482E-2</v>
      </c>
      <c r="X78" s="277">
        <f t="shared" si="25"/>
        <v>1</v>
      </c>
      <c r="Y78" s="391"/>
      <c r="Z78" s="261"/>
      <c r="AA78" s="277" t="e">
        <f t="shared" si="26"/>
        <v>#DIV/0!</v>
      </c>
      <c r="AF78" s="208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</row>
    <row r="79" spans="1:154" ht="14.25" x14ac:dyDescent="0.15">
      <c r="A79" s="6"/>
      <c r="B79" s="53"/>
      <c r="C79" s="19"/>
      <c r="D79" s="134"/>
      <c r="E79" s="70" t="s">
        <v>4</v>
      </c>
      <c r="F79" s="71">
        <v>65</v>
      </c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1"/>
      <c r="S79" s="41"/>
      <c r="T79" s="54">
        <f t="shared" si="23"/>
        <v>0</v>
      </c>
      <c r="U79" s="31">
        <f t="shared" si="24"/>
        <v>0</v>
      </c>
      <c r="V79" s="54">
        <v>0</v>
      </c>
      <c r="W79" s="261">
        <v>0</v>
      </c>
      <c r="X79" s="277" t="e">
        <f t="shared" si="25"/>
        <v>#DIV/0!</v>
      </c>
      <c r="Y79" s="391"/>
      <c r="Z79" s="261"/>
      <c r="AA79" s="277" t="e">
        <f t="shared" si="26"/>
        <v>#DIV/0!</v>
      </c>
      <c r="AF79" s="208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</row>
    <row r="80" spans="1:154" ht="14.25" x14ac:dyDescent="0.15">
      <c r="A80" s="6"/>
      <c r="B80" s="53"/>
      <c r="C80" s="19"/>
      <c r="D80" s="134"/>
      <c r="E80" s="70" t="s">
        <v>142</v>
      </c>
      <c r="F80" s="71">
        <v>66</v>
      </c>
      <c r="G80" s="37"/>
      <c r="H80" s="37"/>
      <c r="I80" s="37"/>
      <c r="J80" s="37"/>
      <c r="K80" s="40"/>
      <c r="L80" s="40"/>
      <c r="M80" s="40"/>
      <c r="N80" s="40"/>
      <c r="O80" s="40"/>
      <c r="P80" s="40"/>
      <c r="Q80" s="40"/>
      <c r="R80" s="41"/>
      <c r="S80" s="41"/>
      <c r="T80" s="54">
        <f t="shared" si="23"/>
        <v>0</v>
      </c>
      <c r="U80" s="31">
        <f t="shared" si="24"/>
        <v>0</v>
      </c>
      <c r="V80" s="54">
        <v>0</v>
      </c>
      <c r="W80" s="261">
        <v>0</v>
      </c>
      <c r="X80" s="277" t="e">
        <f t="shared" si="25"/>
        <v>#DIV/0!</v>
      </c>
      <c r="Y80" s="391"/>
      <c r="Z80" s="261"/>
      <c r="AA80" s="277" t="e">
        <f t="shared" si="26"/>
        <v>#DIV/0!</v>
      </c>
      <c r="AF80" s="208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</row>
    <row r="81" spans="1:154" ht="14.25" x14ac:dyDescent="0.15">
      <c r="A81" s="6"/>
      <c r="B81" s="53"/>
      <c r="C81" s="19"/>
      <c r="D81" s="134"/>
      <c r="E81" s="70" t="s">
        <v>34</v>
      </c>
      <c r="F81" s="71">
        <v>67</v>
      </c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1"/>
      <c r="T81" s="54">
        <f t="shared" si="23"/>
        <v>0</v>
      </c>
      <c r="U81" s="31">
        <f t="shared" si="24"/>
        <v>0</v>
      </c>
      <c r="V81" s="54">
        <v>0</v>
      </c>
      <c r="W81" s="261">
        <v>0</v>
      </c>
      <c r="X81" s="277" t="e">
        <f t="shared" si="25"/>
        <v>#DIV/0!</v>
      </c>
      <c r="Y81" s="391"/>
      <c r="Z81" s="261"/>
      <c r="AA81" s="277" t="e">
        <f t="shared" si="26"/>
        <v>#DIV/0!</v>
      </c>
      <c r="AF81" s="208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</row>
    <row r="82" spans="1:154" ht="14.25" x14ac:dyDescent="0.15">
      <c r="A82" s="6"/>
      <c r="B82" s="53"/>
      <c r="C82" s="19"/>
      <c r="D82" s="135"/>
      <c r="E82" s="33" t="s">
        <v>3</v>
      </c>
      <c r="F82" s="34">
        <v>68</v>
      </c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4"/>
      <c r="S82" s="104"/>
      <c r="T82" s="66">
        <f t="shared" si="23"/>
        <v>0</v>
      </c>
      <c r="U82" s="36">
        <f t="shared" si="24"/>
        <v>0</v>
      </c>
      <c r="V82" s="66">
        <v>0</v>
      </c>
      <c r="W82" s="262">
        <v>0</v>
      </c>
      <c r="X82" s="278" t="e">
        <f t="shared" si="25"/>
        <v>#DIV/0!</v>
      </c>
      <c r="Y82" s="392"/>
      <c r="Z82" s="262"/>
      <c r="AA82" s="278" t="e">
        <f t="shared" si="26"/>
        <v>#DIV/0!</v>
      </c>
      <c r="AF82" s="208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</row>
    <row r="83" spans="1:154" s="1" customFormat="1" ht="14.25" x14ac:dyDescent="0.15">
      <c r="A83" s="61"/>
      <c r="B83" s="308"/>
      <c r="C83" s="137" t="s">
        <v>104</v>
      </c>
      <c r="D83" s="129" t="s">
        <v>45</v>
      </c>
      <c r="E83" s="129"/>
      <c r="F83" s="130">
        <v>69</v>
      </c>
      <c r="G83" s="147">
        <f t="shared" ref="G83:R83" si="28">SUM(G77:G82)</f>
        <v>420</v>
      </c>
      <c r="H83" s="147">
        <f t="shared" si="28"/>
        <v>420</v>
      </c>
      <c r="I83" s="147">
        <f t="shared" si="28"/>
        <v>420</v>
      </c>
      <c r="J83" s="147">
        <f t="shared" si="28"/>
        <v>420</v>
      </c>
      <c r="K83" s="147">
        <f t="shared" si="28"/>
        <v>420</v>
      </c>
      <c r="L83" s="147">
        <f t="shared" si="28"/>
        <v>420</v>
      </c>
      <c r="M83" s="147">
        <f t="shared" si="28"/>
        <v>420</v>
      </c>
      <c r="N83" s="147">
        <f t="shared" si="28"/>
        <v>420</v>
      </c>
      <c r="O83" s="147">
        <f t="shared" si="28"/>
        <v>420</v>
      </c>
      <c r="P83" s="147">
        <f t="shared" si="28"/>
        <v>420</v>
      </c>
      <c r="Q83" s="147">
        <f t="shared" si="28"/>
        <v>420</v>
      </c>
      <c r="R83" s="148">
        <f t="shared" si="28"/>
        <v>420</v>
      </c>
      <c r="S83" s="148">
        <f>SUM(S77:S82)</f>
        <v>0</v>
      </c>
      <c r="T83" s="149">
        <f t="shared" si="23"/>
        <v>5040</v>
      </c>
      <c r="U83" s="150">
        <f t="shared" si="24"/>
        <v>3.4520547945205482E-2</v>
      </c>
      <c r="V83" s="149">
        <v>5040</v>
      </c>
      <c r="W83" s="264">
        <v>3.4520547945205482E-2</v>
      </c>
      <c r="X83" s="281">
        <f>T83/V83</f>
        <v>1</v>
      </c>
      <c r="Y83" s="148"/>
      <c r="Z83" s="264"/>
      <c r="AA83" s="281" t="e">
        <f t="shared" si="26"/>
        <v>#DIV/0!</v>
      </c>
      <c r="AB83" s="61"/>
      <c r="AC83" s="206"/>
      <c r="AD83" s="208"/>
      <c r="AE83" s="208"/>
      <c r="AF83" s="208"/>
      <c r="AG83" s="6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61"/>
      <c r="BF83" s="61"/>
      <c r="BG83" s="61"/>
      <c r="BH83" s="61"/>
      <c r="BI83" s="61"/>
      <c r="BJ83" s="61"/>
      <c r="BK83" s="61"/>
      <c r="BL83" s="61"/>
      <c r="BM83" s="61"/>
      <c r="BN83" s="61"/>
      <c r="BO83" s="61"/>
      <c r="BP83" s="61"/>
      <c r="BQ83" s="61"/>
      <c r="BR83" s="61"/>
      <c r="BS83" s="61"/>
      <c r="BT83" s="61"/>
      <c r="BU83" s="61"/>
      <c r="BV83" s="61"/>
      <c r="BW83" s="61"/>
      <c r="BX83" s="61"/>
      <c r="BY83" s="61"/>
      <c r="BZ83" s="61"/>
      <c r="CA83" s="61"/>
      <c r="CB83" s="61"/>
      <c r="CC83" s="61"/>
      <c r="CD83" s="61"/>
      <c r="CE83" s="61"/>
      <c r="CF83" s="61"/>
      <c r="CG83" s="61"/>
      <c r="CH83" s="61"/>
      <c r="CI83" s="61"/>
      <c r="CJ83" s="61"/>
      <c r="CK83" s="61"/>
      <c r="CL83" s="61"/>
      <c r="CM83" s="61"/>
      <c r="CN83" s="61"/>
      <c r="CO83" s="61"/>
      <c r="CP83" s="61"/>
      <c r="CQ83" s="61"/>
      <c r="CR83" s="61"/>
      <c r="CS83" s="61"/>
      <c r="CT83" s="61"/>
      <c r="CU83" s="61"/>
      <c r="CV83" s="61"/>
      <c r="CW83" s="61"/>
      <c r="CX83" s="61"/>
      <c r="CY83" s="61"/>
      <c r="CZ83" s="61"/>
      <c r="DA83" s="61"/>
      <c r="DB83" s="61"/>
      <c r="DC83" s="61"/>
      <c r="DD83" s="61"/>
      <c r="DE83" s="61"/>
      <c r="DF83" s="61"/>
      <c r="DG83" s="61"/>
      <c r="DH83" s="61"/>
      <c r="DI83" s="61"/>
      <c r="DJ83" s="61"/>
      <c r="DK83" s="61"/>
      <c r="DL83" s="61"/>
      <c r="DM83" s="61"/>
      <c r="DN83" s="61"/>
      <c r="DO83" s="61"/>
      <c r="DP83" s="61"/>
      <c r="DQ83" s="61"/>
      <c r="DR83" s="61"/>
      <c r="DS83" s="61"/>
      <c r="DT83" s="61"/>
      <c r="DU83" s="61"/>
      <c r="DV83" s="61"/>
      <c r="DW83" s="61"/>
      <c r="DX83" s="61"/>
      <c r="DY83" s="61"/>
      <c r="DZ83" s="61"/>
      <c r="EA83" s="61"/>
      <c r="EB83" s="61"/>
      <c r="EC83" s="61"/>
      <c r="ED83" s="61"/>
      <c r="EE83" s="61"/>
      <c r="EF83" s="61"/>
      <c r="EG83" s="61"/>
      <c r="EH83" s="61"/>
      <c r="EI83" s="61"/>
      <c r="EJ83" s="61"/>
      <c r="EK83" s="61"/>
      <c r="EL83" s="61"/>
      <c r="EM83" s="61"/>
      <c r="EN83" s="61"/>
      <c r="EO83" s="61"/>
      <c r="EP83" s="61"/>
      <c r="EQ83" s="61"/>
      <c r="ER83" s="61"/>
      <c r="ES83" s="61"/>
      <c r="ET83" s="61"/>
      <c r="EU83" s="61"/>
      <c r="EV83" s="61"/>
      <c r="EW83" s="61"/>
      <c r="EX83" s="61"/>
    </row>
    <row r="84" spans="1:154" s="1" customFormat="1" ht="14.25" x14ac:dyDescent="0.15">
      <c r="A84" s="61"/>
      <c r="B84" s="91"/>
      <c r="C84" s="92" t="s">
        <v>106</v>
      </c>
      <c r="D84" s="129" t="s">
        <v>117</v>
      </c>
      <c r="E84" s="129"/>
      <c r="F84" s="304">
        <v>70</v>
      </c>
      <c r="G84" s="147">
        <f t="shared" ref="G84:T84" si="29">G76-G83</f>
        <v>-420</v>
      </c>
      <c r="H84" s="147">
        <f t="shared" si="29"/>
        <v>-420</v>
      </c>
      <c r="I84" s="147">
        <f t="shared" si="29"/>
        <v>-420</v>
      </c>
      <c r="J84" s="147">
        <f t="shared" si="29"/>
        <v>-420</v>
      </c>
      <c r="K84" s="147">
        <f t="shared" si="29"/>
        <v>-420</v>
      </c>
      <c r="L84" s="147">
        <f t="shared" si="29"/>
        <v>-420</v>
      </c>
      <c r="M84" s="147">
        <f t="shared" si="29"/>
        <v>-420</v>
      </c>
      <c r="N84" s="147">
        <f t="shared" si="29"/>
        <v>-420</v>
      </c>
      <c r="O84" s="147">
        <f t="shared" si="29"/>
        <v>-420</v>
      </c>
      <c r="P84" s="147">
        <f t="shared" si="29"/>
        <v>-420</v>
      </c>
      <c r="Q84" s="147">
        <f t="shared" si="29"/>
        <v>-420</v>
      </c>
      <c r="R84" s="147">
        <f t="shared" si="29"/>
        <v>-420</v>
      </c>
      <c r="S84" s="305">
        <f t="shared" si="29"/>
        <v>0</v>
      </c>
      <c r="T84" s="306">
        <f t="shared" si="29"/>
        <v>-5040</v>
      </c>
      <c r="U84" s="307">
        <f t="shared" si="24"/>
        <v>-3.4520547945205482E-2</v>
      </c>
      <c r="V84" s="303">
        <v>-5040</v>
      </c>
      <c r="W84" s="307">
        <v>-3.4520547945205482E-2</v>
      </c>
      <c r="X84" s="281">
        <f>T84/V84</f>
        <v>1</v>
      </c>
      <c r="Y84" s="147"/>
      <c r="Z84" s="307"/>
      <c r="AA84" s="281" t="e">
        <f t="shared" si="26"/>
        <v>#DIV/0!</v>
      </c>
      <c r="AB84" s="61"/>
      <c r="AC84" s="206"/>
      <c r="AD84" s="208"/>
      <c r="AE84" s="208"/>
      <c r="AF84" s="208"/>
      <c r="AG84" s="6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61"/>
      <c r="BF84" s="61"/>
      <c r="BG84" s="61"/>
      <c r="BH84" s="61"/>
      <c r="BI84" s="61"/>
      <c r="BJ84" s="61"/>
      <c r="BK84" s="61"/>
      <c r="BL84" s="61"/>
      <c r="BM84" s="61"/>
      <c r="BN84" s="61"/>
      <c r="BO84" s="61"/>
      <c r="BP84" s="61"/>
      <c r="BQ84" s="61"/>
      <c r="BR84" s="61"/>
      <c r="BS84" s="61"/>
      <c r="BT84" s="61"/>
      <c r="BU84" s="61"/>
      <c r="BV84" s="61"/>
      <c r="BW84" s="61"/>
      <c r="BX84" s="61"/>
      <c r="BY84" s="61"/>
      <c r="BZ84" s="61"/>
      <c r="CA84" s="61"/>
      <c r="CB84" s="61"/>
      <c r="CC84" s="61"/>
      <c r="CD84" s="61"/>
      <c r="CE84" s="61"/>
      <c r="CF84" s="61"/>
      <c r="CG84" s="61"/>
      <c r="CH84" s="61"/>
      <c r="CI84" s="61"/>
      <c r="CJ84" s="61"/>
      <c r="CK84" s="61"/>
      <c r="CL84" s="61"/>
      <c r="CM84" s="61"/>
      <c r="CN84" s="61"/>
      <c r="CO84" s="61"/>
      <c r="CP84" s="61"/>
      <c r="CQ84" s="61"/>
      <c r="CR84" s="61"/>
      <c r="CS84" s="61"/>
      <c r="CT84" s="61"/>
      <c r="CU84" s="61"/>
      <c r="CV84" s="61"/>
      <c r="CW84" s="61"/>
      <c r="CX84" s="61"/>
      <c r="CY84" s="61"/>
      <c r="CZ84" s="61"/>
      <c r="DA84" s="61"/>
      <c r="DB84" s="61"/>
      <c r="DC84" s="61"/>
      <c r="DD84" s="61"/>
      <c r="DE84" s="61"/>
      <c r="DF84" s="61"/>
      <c r="DG84" s="61"/>
      <c r="DH84" s="61"/>
      <c r="DI84" s="61"/>
      <c r="DJ84" s="61"/>
      <c r="DK84" s="61"/>
      <c r="DL84" s="61"/>
      <c r="DM84" s="61"/>
      <c r="DN84" s="61"/>
      <c r="DO84" s="61"/>
      <c r="DP84" s="61"/>
      <c r="DQ84" s="61"/>
      <c r="DR84" s="61"/>
      <c r="DS84" s="61"/>
      <c r="DT84" s="61"/>
      <c r="DU84" s="61"/>
      <c r="DV84" s="61"/>
      <c r="DW84" s="61"/>
      <c r="DX84" s="61"/>
      <c r="DY84" s="61"/>
      <c r="DZ84" s="61"/>
      <c r="EA84" s="61"/>
      <c r="EB84" s="61"/>
      <c r="EC84" s="61"/>
      <c r="ED84" s="61"/>
      <c r="EE84" s="61"/>
      <c r="EF84" s="61"/>
      <c r="EG84" s="61"/>
      <c r="EH84" s="61"/>
      <c r="EI84" s="61"/>
      <c r="EJ84" s="61"/>
      <c r="EK84" s="61"/>
      <c r="EL84" s="61"/>
      <c r="EM84" s="61"/>
      <c r="EN84" s="61"/>
      <c r="EO84" s="61"/>
      <c r="EP84" s="61"/>
      <c r="EQ84" s="61"/>
      <c r="ER84" s="61"/>
      <c r="ES84" s="61"/>
      <c r="ET84" s="61"/>
      <c r="EU84" s="61"/>
      <c r="EV84" s="61"/>
      <c r="EW84" s="61"/>
      <c r="EX84" s="61"/>
    </row>
    <row r="85" spans="1:154" s="86" customFormat="1" ht="7.5" customHeight="1" x14ac:dyDescent="0.15">
      <c r="A85" s="6"/>
      <c r="B85" s="85"/>
      <c r="D85" s="85"/>
      <c r="F85" s="97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9"/>
      <c r="U85" s="98"/>
      <c r="V85" s="89"/>
      <c r="W85" s="98"/>
      <c r="X85" s="98"/>
      <c r="Y85" s="98"/>
      <c r="Z85" s="98"/>
      <c r="AA85" s="98"/>
      <c r="AB85" s="6"/>
      <c r="AC85" s="206"/>
      <c r="AD85" s="208"/>
      <c r="AE85" s="208"/>
      <c r="AF85" s="208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</row>
    <row r="86" spans="1:154" ht="14.25" x14ac:dyDescent="0.15">
      <c r="A86" s="6" t="s">
        <v>170</v>
      </c>
      <c r="B86" s="53" t="s">
        <v>46</v>
      </c>
      <c r="C86" s="99"/>
      <c r="D86" s="100"/>
      <c r="E86" s="50"/>
      <c r="F86" s="62">
        <v>71</v>
      </c>
      <c r="G86" s="29"/>
      <c r="H86" s="29"/>
      <c r="I86" s="26"/>
      <c r="J86" s="28"/>
      <c r="K86" s="29"/>
      <c r="L86" s="29"/>
      <c r="M86" s="29"/>
      <c r="N86" s="29"/>
      <c r="O86" s="29"/>
      <c r="P86" s="29"/>
      <c r="Q86" s="29"/>
      <c r="R86" s="30"/>
      <c r="S86" s="30"/>
      <c r="T86" s="51">
        <f t="shared" ref="T86:T93" si="30">SUM(G86:S86)</f>
        <v>0</v>
      </c>
      <c r="U86" s="52">
        <f t="shared" ref="U86:U94" si="31">T86/$T$10</f>
        <v>0</v>
      </c>
      <c r="V86" s="51">
        <v>0</v>
      </c>
      <c r="W86" s="259">
        <v>0</v>
      </c>
      <c r="X86" s="280" t="e">
        <f t="shared" ref="X86:X94" si="32">T86/V86</f>
        <v>#DIV/0!</v>
      </c>
      <c r="Y86" s="390"/>
      <c r="Z86" s="259"/>
      <c r="AA86" s="280" t="e">
        <f t="shared" ref="AA86:AA94" si="33">T86/Y86</f>
        <v>#DIV/0!</v>
      </c>
      <c r="AF86" s="208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</row>
    <row r="87" spans="1:154" ht="14.25" hidden="1" x14ac:dyDescent="0.15">
      <c r="A87" s="6"/>
      <c r="B87" s="53"/>
      <c r="C87" s="19"/>
      <c r="D87" s="101"/>
      <c r="E87" s="70"/>
      <c r="F87" s="25"/>
      <c r="G87" s="40"/>
      <c r="H87" s="40"/>
      <c r="I87" s="40"/>
      <c r="J87" s="39"/>
      <c r="K87" s="40"/>
      <c r="L87" s="40"/>
      <c r="M87" s="40"/>
      <c r="N87" s="40"/>
      <c r="O87" s="40"/>
      <c r="P87" s="40"/>
      <c r="Q87" s="40"/>
      <c r="R87" s="41"/>
      <c r="S87" s="41"/>
      <c r="T87" s="54">
        <f t="shared" si="30"/>
        <v>0</v>
      </c>
      <c r="U87" s="31">
        <f t="shared" si="31"/>
        <v>0</v>
      </c>
      <c r="V87" s="54">
        <v>0</v>
      </c>
      <c r="W87" s="261">
        <v>0</v>
      </c>
      <c r="X87" s="277" t="e">
        <f t="shared" si="32"/>
        <v>#DIV/0!</v>
      </c>
      <c r="Y87" s="31"/>
      <c r="Z87" s="261"/>
      <c r="AA87" s="277" t="e">
        <f t="shared" si="33"/>
        <v>#DIV/0!</v>
      </c>
      <c r="AF87" s="208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</row>
    <row r="88" spans="1:154" ht="14.25" hidden="1" x14ac:dyDescent="0.15">
      <c r="A88" s="6"/>
      <c r="B88" s="102"/>
      <c r="C88" s="157"/>
      <c r="D88" s="94"/>
      <c r="E88" s="33"/>
      <c r="F88" s="34"/>
      <c r="G88" s="103"/>
      <c r="H88" s="103"/>
      <c r="I88" s="103"/>
      <c r="J88" s="73"/>
      <c r="K88" s="103"/>
      <c r="L88" s="103"/>
      <c r="M88" s="103"/>
      <c r="N88" s="103"/>
      <c r="O88" s="103"/>
      <c r="P88" s="73"/>
      <c r="Q88" s="103"/>
      <c r="R88" s="104"/>
      <c r="S88" s="104"/>
      <c r="T88" s="66">
        <f t="shared" si="30"/>
        <v>0</v>
      </c>
      <c r="U88" s="36">
        <f t="shared" si="31"/>
        <v>0</v>
      </c>
      <c r="V88" s="66">
        <v>0</v>
      </c>
      <c r="W88" s="262">
        <v>0</v>
      </c>
      <c r="X88" s="278" t="e">
        <f t="shared" si="32"/>
        <v>#DIV/0!</v>
      </c>
      <c r="Y88" s="36"/>
      <c r="Z88" s="262"/>
      <c r="AA88" s="278" t="e">
        <f t="shared" si="33"/>
        <v>#DIV/0!</v>
      </c>
      <c r="AF88" s="208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</row>
    <row r="89" spans="1:154" s="1" customFormat="1" ht="15" thickBot="1" x14ac:dyDescent="0.2">
      <c r="A89" s="61"/>
      <c r="B89" s="53" t="s">
        <v>68</v>
      </c>
      <c r="C89" s="47" t="s">
        <v>105</v>
      </c>
      <c r="D89" s="20" t="s">
        <v>67</v>
      </c>
      <c r="E89" s="20"/>
      <c r="F89" s="105">
        <v>72</v>
      </c>
      <c r="G89" s="106">
        <f t="shared" ref="G89:R89" si="34">SUM(G86:G88)</f>
        <v>0</v>
      </c>
      <c r="H89" s="106">
        <f t="shared" si="34"/>
        <v>0</v>
      </c>
      <c r="I89" s="106">
        <f t="shared" si="34"/>
        <v>0</v>
      </c>
      <c r="J89" s="106">
        <f t="shared" si="34"/>
        <v>0</v>
      </c>
      <c r="K89" s="106">
        <f t="shared" si="34"/>
        <v>0</v>
      </c>
      <c r="L89" s="106">
        <f t="shared" si="34"/>
        <v>0</v>
      </c>
      <c r="M89" s="106">
        <f t="shared" si="34"/>
        <v>0</v>
      </c>
      <c r="N89" s="106">
        <f t="shared" si="34"/>
        <v>0</v>
      </c>
      <c r="O89" s="106">
        <f t="shared" si="34"/>
        <v>0</v>
      </c>
      <c r="P89" s="106">
        <f t="shared" si="34"/>
        <v>0</v>
      </c>
      <c r="Q89" s="106">
        <f t="shared" si="34"/>
        <v>0</v>
      </c>
      <c r="R89" s="107">
        <f t="shared" si="34"/>
        <v>0</v>
      </c>
      <c r="S89" s="107">
        <f>SUM(S86:S88)</f>
        <v>0</v>
      </c>
      <c r="T89" s="21">
        <f t="shared" si="30"/>
        <v>0</v>
      </c>
      <c r="U89" s="22">
        <f t="shared" si="31"/>
        <v>0</v>
      </c>
      <c r="V89" s="21">
        <v>0</v>
      </c>
      <c r="W89" s="265">
        <v>0</v>
      </c>
      <c r="X89" s="282" t="e">
        <f t="shared" si="32"/>
        <v>#DIV/0!</v>
      </c>
      <c r="Y89" s="107"/>
      <c r="Z89" s="265"/>
      <c r="AA89" s="282" t="e">
        <f t="shared" si="33"/>
        <v>#DIV/0!</v>
      </c>
      <c r="AB89" s="61"/>
      <c r="AC89" s="206"/>
      <c r="AD89" s="208"/>
      <c r="AE89" s="208"/>
      <c r="AF89" s="208"/>
      <c r="AG89" s="6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61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61"/>
      <c r="CD89" s="61"/>
      <c r="CE89" s="61"/>
      <c r="CF89" s="61"/>
      <c r="CG89" s="61"/>
      <c r="CH89" s="61"/>
      <c r="CI89" s="61"/>
      <c r="CJ89" s="61"/>
      <c r="CK89" s="61"/>
      <c r="CL89" s="61"/>
      <c r="CM89" s="61"/>
      <c r="CN89" s="61"/>
      <c r="CO89" s="61"/>
      <c r="CP89" s="61"/>
      <c r="CQ89" s="61"/>
      <c r="CR89" s="61"/>
      <c r="CS89" s="61"/>
      <c r="CT89" s="61"/>
      <c r="CU89" s="61"/>
      <c r="CV89" s="61"/>
      <c r="CW89" s="61"/>
      <c r="CX89" s="61"/>
      <c r="CY89" s="61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61"/>
      <c r="DM89" s="61"/>
      <c r="DN89" s="61"/>
      <c r="DO89" s="61"/>
      <c r="DP89" s="61"/>
      <c r="DQ89" s="61"/>
      <c r="DR89" s="61"/>
      <c r="DS89" s="61"/>
      <c r="DT89" s="61"/>
      <c r="DU89" s="61"/>
      <c r="DV89" s="61"/>
      <c r="DW89" s="61"/>
      <c r="DX89" s="61"/>
      <c r="DY89" s="61"/>
      <c r="DZ89" s="61"/>
      <c r="EA89" s="61"/>
      <c r="EB89" s="61"/>
      <c r="EC89" s="61"/>
      <c r="ED89" s="61"/>
      <c r="EE89" s="61"/>
      <c r="EF89" s="61"/>
      <c r="EG89" s="61"/>
      <c r="EH89" s="61"/>
      <c r="EI89" s="61"/>
      <c r="EJ89" s="61"/>
      <c r="EK89" s="61"/>
      <c r="EL89" s="61"/>
      <c r="EM89" s="61"/>
      <c r="EN89" s="61"/>
      <c r="EO89" s="61"/>
      <c r="EP89" s="61"/>
      <c r="EQ89" s="61"/>
      <c r="ER89" s="61"/>
      <c r="ES89" s="61"/>
      <c r="ET89" s="61"/>
      <c r="EU89" s="61"/>
      <c r="EV89" s="61"/>
      <c r="EW89" s="61"/>
      <c r="EX89" s="61"/>
    </row>
    <row r="90" spans="1:154" ht="14.25" x14ac:dyDescent="0.15">
      <c r="A90" s="6" t="s">
        <v>170</v>
      </c>
      <c r="B90" s="53" t="s">
        <v>43</v>
      </c>
      <c r="C90" s="19"/>
      <c r="D90" s="133"/>
      <c r="E90" s="50"/>
      <c r="F90" s="62">
        <v>73</v>
      </c>
      <c r="G90" s="155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>
        <v>2000</v>
      </c>
      <c r="S90" s="29"/>
      <c r="T90" s="51">
        <f t="shared" si="30"/>
        <v>2000</v>
      </c>
      <c r="U90" s="52">
        <f t="shared" si="31"/>
        <v>1.3698630136986301E-2</v>
      </c>
      <c r="V90" s="51">
        <v>0</v>
      </c>
      <c r="W90" s="259">
        <v>0</v>
      </c>
      <c r="X90" s="275" t="e">
        <f t="shared" si="32"/>
        <v>#DIV/0!</v>
      </c>
      <c r="Y90" s="390"/>
      <c r="Z90" s="259"/>
      <c r="AA90" s="275" t="e">
        <f t="shared" si="33"/>
        <v>#DIV/0!</v>
      </c>
      <c r="AF90" s="208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</row>
    <row r="91" spans="1:154" ht="14.25" hidden="1" x14ac:dyDescent="0.15">
      <c r="A91" s="6"/>
      <c r="B91" s="53"/>
      <c r="C91" s="19"/>
      <c r="D91" s="134"/>
      <c r="E91" s="70"/>
      <c r="F91" s="71"/>
      <c r="G91" s="37"/>
      <c r="H91" s="40"/>
      <c r="I91" s="37"/>
      <c r="J91" s="40"/>
      <c r="K91" s="37"/>
      <c r="L91" s="40"/>
      <c r="M91" s="40"/>
      <c r="N91" s="40"/>
      <c r="O91" s="40"/>
      <c r="P91" s="40"/>
      <c r="Q91" s="40"/>
      <c r="R91" s="41"/>
      <c r="S91" s="41"/>
      <c r="T91" s="54">
        <f t="shared" si="30"/>
        <v>0</v>
      </c>
      <c r="U91" s="31">
        <f t="shared" si="31"/>
        <v>0</v>
      </c>
      <c r="V91" s="54">
        <v>0</v>
      </c>
      <c r="W91" s="261">
        <v>0</v>
      </c>
      <c r="X91" s="277" t="e">
        <f t="shared" si="32"/>
        <v>#DIV/0!</v>
      </c>
      <c r="Y91" s="31"/>
      <c r="Z91" s="261"/>
      <c r="AA91" s="277" t="e">
        <f t="shared" si="33"/>
        <v>#DIV/0!</v>
      </c>
      <c r="AF91" s="208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</row>
    <row r="92" spans="1:154" ht="14.25" hidden="1" x14ac:dyDescent="0.15">
      <c r="A92" s="6"/>
      <c r="B92" s="53"/>
      <c r="C92" s="19"/>
      <c r="D92" s="135"/>
      <c r="E92" s="33"/>
      <c r="F92" s="34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4"/>
      <c r="S92" s="104"/>
      <c r="T92" s="66">
        <f t="shared" si="30"/>
        <v>0</v>
      </c>
      <c r="U92" s="36">
        <f t="shared" si="31"/>
        <v>0</v>
      </c>
      <c r="V92" s="66">
        <v>0</v>
      </c>
      <c r="W92" s="262">
        <v>0</v>
      </c>
      <c r="X92" s="278" t="e">
        <f t="shared" si="32"/>
        <v>#DIV/0!</v>
      </c>
      <c r="Y92" s="36"/>
      <c r="Z92" s="262"/>
      <c r="AA92" s="278" t="e">
        <f t="shared" si="33"/>
        <v>#DIV/0!</v>
      </c>
      <c r="AF92" s="208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</row>
    <row r="93" spans="1:154" s="1" customFormat="1" ht="14.25" x14ac:dyDescent="0.15">
      <c r="A93" s="61"/>
      <c r="B93" s="53" t="s">
        <v>44</v>
      </c>
      <c r="C93" s="137" t="s">
        <v>107</v>
      </c>
      <c r="D93" s="129" t="s">
        <v>40</v>
      </c>
      <c r="E93" s="129"/>
      <c r="F93" s="130">
        <v>74</v>
      </c>
      <c r="G93" s="147">
        <f t="shared" ref="G93:R93" si="35">SUM(G90:G92)</f>
        <v>0</v>
      </c>
      <c r="H93" s="147">
        <f t="shared" si="35"/>
        <v>0</v>
      </c>
      <c r="I93" s="147">
        <f t="shared" si="35"/>
        <v>0</v>
      </c>
      <c r="J93" s="147">
        <f t="shared" si="35"/>
        <v>0</v>
      </c>
      <c r="K93" s="147">
        <f t="shared" si="35"/>
        <v>0</v>
      </c>
      <c r="L93" s="147">
        <f t="shared" si="35"/>
        <v>0</v>
      </c>
      <c r="M93" s="147">
        <f t="shared" si="35"/>
        <v>0</v>
      </c>
      <c r="N93" s="147">
        <f t="shared" si="35"/>
        <v>0</v>
      </c>
      <c r="O93" s="147">
        <f t="shared" si="35"/>
        <v>0</v>
      </c>
      <c r="P93" s="147">
        <f t="shared" si="35"/>
        <v>0</v>
      </c>
      <c r="Q93" s="147">
        <f t="shared" si="35"/>
        <v>0</v>
      </c>
      <c r="R93" s="148">
        <f t="shared" si="35"/>
        <v>2000</v>
      </c>
      <c r="S93" s="148">
        <f>SUM(S90:S92)</f>
        <v>0</v>
      </c>
      <c r="T93" s="149">
        <f t="shared" si="30"/>
        <v>2000</v>
      </c>
      <c r="U93" s="150">
        <f t="shared" si="31"/>
        <v>1.3698630136986301E-2</v>
      </c>
      <c r="V93" s="149">
        <v>0</v>
      </c>
      <c r="W93" s="264">
        <v>0</v>
      </c>
      <c r="X93" s="281" t="e">
        <f t="shared" si="32"/>
        <v>#DIV/0!</v>
      </c>
      <c r="Y93" s="148"/>
      <c r="Z93" s="264"/>
      <c r="AA93" s="281" t="e">
        <f t="shared" si="33"/>
        <v>#DIV/0!</v>
      </c>
      <c r="AB93" s="61"/>
      <c r="AC93" s="206"/>
      <c r="AD93" s="208"/>
      <c r="AE93" s="208"/>
      <c r="AF93" s="208"/>
      <c r="AG93" s="6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1"/>
      <c r="BF93" s="61"/>
      <c r="BG93" s="61"/>
      <c r="BH93" s="61"/>
      <c r="BI93" s="61"/>
      <c r="BJ93" s="61"/>
      <c r="BK93" s="61"/>
      <c r="BL93" s="61"/>
      <c r="BM93" s="61"/>
      <c r="BN93" s="61"/>
      <c r="BO93" s="61"/>
      <c r="BP93" s="61"/>
      <c r="BQ93" s="61"/>
      <c r="BR93" s="61"/>
      <c r="BS93" s="61"/>
      <c r="BT93" s="61"/>
      <c r="BU93" s="61"/>
      <c r="BV93" s="61"/>
      <c r="BW93" s="61"/>
      <c r="BX93" s="61"/>
      <c r="BY93" s="61"/>
      <c r="BZ93" s="61"/>
      <c r="CA93" s="61"/>
      <c r="CB93" s="61"/>
      <c r="CC93" s="61"/>
      <c r="CD93" s="61"/>
      <c r="CE93" s="61"/>
      <c r="CF93" s="61"/>
      <c r="CG93" s="61"/>
      <c r="CH93" s="61"/>
      <c r="CI93" s="61"/>
      <c r="CJ93" s="61"/>
      <c r="CK93" s="61"/>
      <c r="CL93" s="61"/>
      <c r="CM93" s="61"/>
      <c r="CN93" s="61"/>
      <c r="CO93" s="61"/>
      <c r="CP93" s="61"/>
      <c r="CQ93" s="61"/>
      <c r="CR93" s="61"/>
      <c r="CS93" s="61"/>
      <c r="CT93" s="61"/>
      <c r="CU93" s="61"/>
      <c r="CV93" s="61"/>
      <c r="CW93" s="61"/>
      <c r="CX93" s="61"/>
      <c r="CY93" s="61"/>
      <c r="CZ93" s="61"/>
      <c r="DA93" s="61"/>
      <c r="DB93" s="61"/>
      <c r="DC93" s="61"/>
      <c r="DD93" s="61"/>
      <c r="DE93" s="61"/>
      <c r="DF93" s="61"/>
      <c r="DG93" s="61"/>
      <c r="DH93" s="61"/>
      <c r="DI93" s="61"/>
      <c r="DJ93" s="61"/>
      <c r="DK93" s="61"/>
      <c r="DL93" s="61"/>
      <c r="DM93" s="61"/>
      <c r="DN93" s="61"/>
      <c r="DO93" s="61"/>
      <c r="DP93" s="61"/>
      <c r="DQ93" s="61"/>
      <c r="DR93" s="61"/>
      <c r="DS93" s="61"/>
      <c r="DT93" s="61"/>
      <c r="DU93" s="61"/>
      <c r="DV93" s="61"/>
      <c r="DW93" s="61"/>
      <c r="DX93" s="61"/>
      <c r="DY93" s="61"/>
      <c r="DZ93" s="61"/>
      <c r="EA93" s="61"/>
      <c r="EB93" s="61"/>
      <c r="EC93" s="61"/>
      <c r="ED93" s="61"/>
      <c r="EE93" s="61"/>
      <c r="EF93" s="61"/>
      <c r="EG93" s="61"/>
      <c r="EH93" s="61"/>
      <c r="EI93" s="61"/>
      <c r="EJ93" s="61"/>
      <c r="EK93" s="61"/>
      <c r="EL93" s="61"/>
      <c r="EM93" s="61"/>
      <c r="EN93" s="61"/>
      <c r="EO93" s="61"/>
      <c r="EP93" s="61"/>
      <c r="EQ93" s="61"/>
      <c r="ER93" s="61"/>
      <c r="ES93" s="61"/>
      <c r="ET93" s="61"/>
      <c r="EU93" s="61"/>
      <c r="EV93" s="61"/>
      <c r="EW93" s="61"/>
      <c r="EX93" s="61"/>
    </row>
    <row r="94" spans="1:154" s="1" customFormat="1" ht="14.25" x14ac:dyDescent="0.15">
      <c r="A94" s="61"/>
      <c r="B94" s="91"/>
      <c r="C94" s="309" t="s">
        <v>108</v>
      </c>
      <c r="D94" s="310" t="s">
        <v>118</v>
      </c>
      <c r="E94" s="310"/>
      <c r="F94" s="130">
        <v>75</v>
      </c>
      <c r="G94" s="147">
        <f>G89-G93</f>
        <v>0</v>
      </c>
      <c r="H94" s="147">
        <f t="shared" ref="H94:R94" si="36">H89-H93</f>
        <v>0</v>
      </c>
      <c r="I94" s="147">
        <f t="shared" si="36"/>
        <v>0</v>
      </c>
      <c r="J94" s="147">
        <f t="shared" si="36"/>
        <v>0</v>
      </c>
      <c r="K94" s="147">
        <f t="shared" si="36"/>
        <v>0</v>
      </c>
      <c r="L94" s="147">
        <f t="shared" si="36"/>
        <v>0</v>
      </c>
      <c r="M94" s="147">
        <f t="shared" si="36"/>
        <v>0</v>
      </c>
      <c r="N94" s="147">
        <f t="shared" si="36"/>
        <v>0</v>
      </c>
      <c r="O94" s="147">
        <f t="shared" si="36"/>
        <v>0</v>
      </c>
      <c r="P94" s="147">
        <f t="shared" si="36"/>
        <v>0</v>
      </c>
      <c r="Q94" s="147">
        <f t="shared" si="36"/>
        <v>0</v>
      </c>
      <c r="R94" s="147">
        <f t="shared" si="36"/>
        <v>-2000</v>
      </c>
      <c r="S94" s="148">
        <f>S89-S93</f>
        <v>0</v>
      </c>
      <c r="T94" s="311">
        <f>T89-T93</f>
        <v>-2000</v>
      </c>
      <c r="U94" s="307">
        <f t="shared" si="31"/>
        <v>-1.3698630136986301E-2</v>
      </c>
      <c r="V94" s="311">
        <v>0</v>
      </c>
      <c r="W94" s="307">
        <v>0</v>
      </c>
      <c r="X94" s="312" t="e">
        <f t="shared" si="32"/>
        <v>#DIV/0!</v>
      </c>
      <c r="Y94" s="147"/>
      <c r="Z94" s="307"/>
      <c r="AA94" s="312" t="e">
        <f t="shared" si="33"/>
        <v>#DIV/0!</v>
      </c>
      <c r="AB94" s="61"/>
      <c r="AC94" s="206"/>
      <c r="AD94" s="208"/>
      <c r="AE94" s="208"/>
      <c r="AF94" s="208"/>
      <c r="AG94" s="6"/>
      <c r="AH94" s="61"/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61"/>
      <c r="BF94" s="61"/>
      <c r="BG94" s="61"/>
      <c r="BH94" s="61"/>
      <c r="BI94" s="61"/>
      <c r="BJ94" s="61"/>
      <c r="BK94" s="61"/>
      <c r="BL94" s="61"/>
      <c r="BM94" s="61"/>
      <c r="BN94" s="61"/>
      <c r="BO94" s="61"/>
      <c r="BP94" s="61"/>
      <c r="BQ94" s="61"/>
      <c r="BR94" s="61"/>
      <c r="BS94" s="61"/>
      <c r="BT94" s="61"/>
      <c r="BU94" s="61"/>
      <c r="BV94" s="61"/>
      <c r="BW94" s="61"/>
      <c r="BX94" s="61"/>
      <c r="BY94" s="61"/>
      <c r="BZ94" s="61"/>
      <c r="CA94" s="61"/>
      <c r="CB94" s="61"/>
      <c r="CC94" s="61"/>
      <c r="CD94" s="61"/>
      <c r="CE94" s="61"/>
      <c r="CF94" s="61"/>
      <c r="CG94" s="61"/>
      <c r="CH94" s="61"/>
      <c r="CI94" s="61"/>
      <c r="CJ94" s="61"/>
      <c r="CK94" s="61"/>
      <c r="CL94" s="61"/>
      <c r="CM94" s="61"/>
      <c r="CN94" s="61"/>
      <c r="CO94" s="61"/>
      <c r="CP94" s="61"/>
      <c r="CQ94" s="61"/>
      <c r="CR94" s="61"/>
      <c r="CS94" s="61"/>
      <c r="CT94" s="61"/>
      <c r="CU94" s="61"/>
      <c r="CV94" s="61"/>
      <c r="CW94" s="61"/>
      <c r="CX94" s="61"/>
      <c r="CY94" s="61"/>
      <c r="CZ94" s="61"/>
      <c r="DA94" s="61"/>
      <c r="DB94" s="61"/>
      <c r="DC94" s="61"/>
      <c r="DD94" s="61"/>
      <c r="DE94" s="61"/>
      <c r="DF94" s="61"/>
      <c r="DG94" s="61"/>
      <c r="DH94" s="61"/>
      <c r="DI94" s="61"/>
      <c r="DJ94" s="61"/>
      <c r="DK94" s="61"/>
      <c r="DL94" s="61"/>
      <c r="DM94" s="61"/>
      <c r="DN94" s="61"/>
      <c r="DO94" s="61"/>
      <c r="DP94" s="61"/>
      <c r="DQ94" s="61"/>
      <c r="DR94" s="61"/>
      <c r="DS94" s="61"/>
      <c r="DT94" s="61"/>
      <c r="DU94" s="61"/>
      <c r="DV94" s="61"/>
      <c r="DW94" s="61"/>
      <c r="DX94" s="61"/>
      <c r="DY94" s="61"/>
      <c r="DZ94" s="61"/>
      <c r="EA94" s="61"/>
      <c r="EB94" s="61"/>
      <c r="EC94" s="61"/>
      <c r="ED94" s="61"/>
      <c r="EE94" s="61"/>
      <c r="EF94" s="61"/>
      <c r="EG94" s="61"/>
      <c r="EH94" s="61"/>
      <c r="EI94" s="61"/>
      <c r="EJ94" s="61"/>
      <c r="EK94" s="61"/>
      <c r="EL94" s="61"/>
      <c r="EM94" s="61"/>
      <c r="EN94" s="61"/>
      <c r="EO94" s="61"/>
      <c r="EP94" s="61"/>
      <c r="EQ94" s="61"/>
      <c r="ER94" s="61"/>
      <c r="ES94" s="61"/>
      <c r="ET94" s="61"/>
      <c r="EU94" s="61"/>
      <c r="EV94" s="61"/>
      <c r="EW94" s="61"/>
      <c r="EX94" s="61"/>
    </row>
    <row r="95" spans="1:154" s="85" customFormat="1" ht="6" customHeight="1" x14ac:dyDescent="0.15">
      <c r="A95" s="61"/>
      <c r="B95" s="108"/>
      <c r="C95" s="109"/>
      <c r="D95" s="110"/>
      <c r="E95" s="110"/>
      <c r="F95" s="108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2"/>
      <c r="U95" s="113"/>
      <c r="V95" s="112"/>
      <c r="W95" s="113"/>
      <c r="X95" s="113"/>
      <c r="Y95" s="111"/>
      <c r="Z95" s="113"/>
      <c r="AA95" s="113"/>
      <c r="AB95" s="61"/>
      <c r="AC95" s="206"/>
      <c r="AD95" s="208"/>
      <c r="AE95" s="208"/>
      <c r="AF95" s="208"/>
      <c r="AG95" s="6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1"/>
      <c r="BG95" s="61"/>
      <c r="BH95" s="61"/>
      <c r="BI95" s="61"/>
      <c r="BJ95" s="61"/>
      <c r="BK95" s="61"/>
      <c r="BL95" s="61"/>
      <c r="BM95" s="61"/>
      <c r="BN95" s="61"/>
      <c r="BO95" s="61"/>
      <c r="BP95" s="61"/>
      <c r="BQ95" s="61"/>
      <c r="BR95" s="61"/>
      <c r="BS95" s="61"/>
      <c r="BT95" s="61"/>
      <c r="BU95" s="61"/>
      <c r="BV95" s="61"/>
      <c r="BW95" s="61"/>
      <c r="BX95" s="61"/>
      <c r="BY95" s="61"/>
      <c r="BZ95" s="61"/>
      <c r="CA95" s="61"/>
      <c r="CB95" s="61"/>
      <c r="CC95" s="61"/>
      <c r="CD95" s="61"/>
      <c r="CE95" s="61"/>
      <c r="CF95" s="61"/>
      <c r="CG95" s="61"/>
      <c r="CH95" s="61"/>
      <c r="CI95" s="61"/>
      <c r="CJ95" s="61"/>
      <c r="CK95" s="61"/>
      <c r="CL95" s="61"/>
      <c r="CM95" s="61"/>
      <c r="CN95" s="61"/>
      <c r="CO95" s="61"/>
      <c r="CP95" s="61"/>
      <c r="CQ95" s="61"/>
      <c r="CR95" s="61"/>
      <c r="CS95" s="61"/>
      <c r="CT95" s="61"/>
      <c r="CU95" s="61"/>
      <c r="CV95" s="61"/>
      <c r="CW95" s="61"/>
      <c r="CX95" s="61"/>
      <c r="CY95" s="61"/>
      <c r="CZ95" s="61"/>
      <c r="DA95" s="61"/>
      <c r="DB95" s="61"/>
      <c r="DC95" s="61"/>
      <c r="DD95" s="61"/>
      <c r="DE95" s="61"/>
      <c r="DF95" s="61"/>
      <c r="DG95" s="61"/>
      <c r="DH95" s="61"/>
      <c r="DI95" s="61"/>
      <c r="DJ95" s="61"/>
      <c r="DK95" s="61"/>
      <c r="DL95" s="61"/>
      <c r="DM95" s="61"/>
      <c r="DN95" s="61"/>
      <c r="DO95" s="61"/>
      <c r="DP95" s="61"/>
      <c r="DQ95" s="61"/>
      <c r="DR95" s="61"/>
      <c r="DS95" s="61"/>
      <c r="DT95" s="61"/>
      <c r="DU95" s="61"/>
      <c r="DV95" s="61"/>
      <c r="DW95" s="61"/>
      <c r="DX95" s="61"/>
      <c r="DY95" s="61"/>
      <c r="DZ95" s="61"/>
      <c r="EA95" s="61"/>
      <c r="EB95" s="61"/>
      <c r="EC95" s="61"/>
      <c r="ED95" s="61"/>
      <c r="EE95" s="61"/>
      <c r="EF95" s="61"/>
      <c r="EG95" s="61"/>
      <c r="EH95" s="61"/>
      <c r="EI95" s="61"/>
      <c r="EJ95" s="61"/>
      <c r="EK95" s="61"/>
      <c r="EL95" s="61"/>
      <c r="EM95" s="61"/>
      <c r="EN95" s="61"/>
      <c r="EO95" s="61"/>
      <c r="EP95" s="61"/>
      <c r="EQ95" s="61"/>
      <c r="ER95" s="61"/>
      <c r="ES95" s="61"/>
      <c r="ET95" s="61"/>
      <c r="EU95" s="61"/>
      <c r="EV95" s="61"/>
      <c r="EW95" s="61"/>
      <c r="EX95" s="61"/>
    </row>
    <row r="96" spans="1:154" s="61" customFormat="1" x14ac:dyDescent="0.15">
      <c r="B96" s="128" t="s">
        <v>109</v>
      </c>
      <c r="C96" s="129" t="s">
        <v>114</v>
      </c>
      <c r="D96" s="129"/>
      <c r="E96" s="129"/>
      <c r="F96" s="130">
        <v>76</v>
      </c>
      <c r="G96" s="131">
        <f t="shared" ref="G96:S96" si="37">G69+G76-G83+G89-G93</f>
        <v>705</v>
      </c>
      <c r="H96" s="131">
        <f t="shared" si="37"/>
        <v>705</v>
      </c>
      <c r="I96" s="131">
        <f t="shared" si="37"/>
        <v>705</v>
      </c>
      <c r="J96" s="131">
        <f t="shared" si="37"/>
        <v>3055</v>
      </c>
      <c r="K96" s="131">
        <f t="shared" si="37"/>
        <v>705</v>
      </c>
      <c r="L96" s="131">
        <f t="shared" si="37"/>
        <v>-95</v>
      </c>
      <c r="M96" s="131">
        <f t="shared" si="37"/>
        <v>-1795</v>
      </c>
      <c r="N96" s="131">
        <f t="shared" si="37"/>
        <v>5</v>
      </c>
      <c r="O96" s="131">
        <f t="shared" si="37"/>
        <v>705</v>
      </c>
      <c r="P96" s="131">
        <f t="shared" si="37"/>
        <v>705</v>
      </c>
      <c r="Q96" s="131">
        <f t="shared" si="37"/>
        <v>705</v>
      </c>
      <c r="R96" s="131">
        <f t="shared" si="37"/>
        <v>-3128.9</v>
      </c>
      <c r="S96" s="131">
        <f t="shared" si="37"/>
        <v>-77</v>
      </c>
      <c r="T96" s="151">
        <f>SUM(G96:S96)</f>
        <v>2899.1</v>
      </c>
      <c r="U96" s="150">
        <f>T96/$T$10</f>
        <v>1.9856849315068491E-2</v>
      </c>
      <c r="V96" s="151">
        <v>3834</v>
      </c>
      <c r="W96" s="264">
        <v>2.6260273972602739E-2</v>
      </c>
      <c r="X96" s="281">
        <f>T96/V96</f>
        <v>0.75615545122587369</v>
      </c>
      <c r="Y96" s="131"/>
      <c r="Z96" s="264"/>
      <c r="AA96" s="281" t="e">
        <f>T96/Y96</f>
        <v>#DIV/0!</v>
      </c>
      <c r="AC96" s="206"/>
      <c r="AD96" s="208"/>
      <c r="AE96" s="208"/>
      <c r="AF96" s="208"/>
      <c r="AG96" s="6"/>
    </row>
    <row r="97" spans="1:154" s="85" customFormat="1" ht="6" customHeight="1" x14ac:dyDescent="0.15">
      <c r="A97" s="61"/>
      <c r="B97" s="93"/>
      <c r="C97" s="93"/>
      <c r="D97" s="93"/>
      <c r="E97" s="93"/>
      <c r="F97" s="115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4"/>
      <c r="U97" s="117"/>
      <c r="V97" s="61"/>
      <c r="W97" s="61"/>
      <c r="X97" s="61"/>
      <c r="Y97" s="61"/>
      <c r="Z97" s="61"/>
      <c r="AA97" s="61"/>
      <c r="AB97" s="61"/>
      <c r="AC97" s="206"/>
      <c r="AD97" s="208"/>
      <c r="AE97" s="208"/>
      <c r="AF97" s="208"/>
      <c r="AG97" s="6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61"/>
      <c r="BF97" s="61"/>
      <c r="BG97" s="61"/>
      <c r="BH97" s="61"/>
      <c r="BI97" s="61"/>
      <c r="BJ97" s="61"/>
      <c r="BK97" s="61"/>
      <c r="BL97" s="61"/>
      <c r="BM97" s="61"/>
      <c r="BN97" s="61"/>
      <c r="BO97" s="61"/>
      <c r="BP97" s="61"/>
      <c r="BQ97" s="61"/>
      <c r="BR97" s="61"/>
      <c r="BS97" s="61"/>
      <c r="BT97" s="61"/>
      <c r="BU97" s="61"/>
      <c r="BV97" s="61"/>
      <c r="BW97" s="61"/>
      <c r="BX97" s="61"/>
      <c r="BY97" s="61"/>
      <c r="BZ97" s="61"/>
      <c r="CA97" s="61"/>
      <c r="CB97" s="61"/>
      <c r="CC97" s="61"/>
      <c r="CD97" s="61"/>
      <c r="CE97" s="61"/>
      <c r="CF97" s="61"/>
      <c r="CG97" s="61"/>
      <c r="CH97" s="61"/>
      <c r="CI97" s="61"/>
      <c r="CJ97" s="61"/>
      <c r="CK97" s="61"/>
      <c r="CL97" s="61"/>
      <c r="CM97" s="61"/>
      <c r="CN97" s="61"/>
      <c r="CO97" s="61"/>
      <c r="CP97" s="61"/>
      <c r="CQ97" s="61"/>
      <c r="CR97" s="61"/>
      <c r="CS97" s="61"/>
      <c r="CT97" s="61"/>
      <c r="CU97" s="61"/>
      <c r="CV97" s="61"/>
      <c r="CW97" s="61"/>
      <c r="CX97" s="61"/>
      <c r="CY97" s="61"/>
      <c r="CZ97" s="61"/>
      <c r="DA97" s="61"/>
      <c r="DB97" s="61"/>
      <c r="DC97" s="61"/>
      <c r="DD97" s="61"/>
      <c r="DE97" s="61"/>
      <c r="DF97" s="61"/>
      <c r="DG97" s="61"/>
      <c r="DH97" s="61"/>
      <c r="DI97" s="61"/>
      <c r="DJ97" s="61"/>
      <c r="DK97" s="61"/>
      <c r="DL97" s="61"/>
      <c r="DM97" s="61"/>
      <c r="DN97" s="61"/>
      <c r="DO97" s="61"/>
      <c r="DP97" s="61"/>
      <c r="DQ97" s="61"/>
      <c r="DR97" s="61"/>
      <c r="DS97" s="61"/>
      <c r="DT97" s="61"/>
      <c r="DU97" s="61"/>
      <c r="DV97" s="61"/>
      <c r="DW97" s="61"/>
      <c r="DX97" s="61"/>
      <c r="DY97" s="61"/>
      <c r="DZ97" s="61"/>
      <c r="EA97" s="61"/>
      <c r="EB97" s="61"/>
      <c r="EC97" s="61"/>
      <c r="ED97" s="61"/>
      <c r="EE97" s="61"/>
      <c r="EF97" s="61"/>
      <c r="EG97" s="61"/>
      <c r="EH97" s="61"/>
      <c r="EI97" s="61"/>
      <c r="EJ97" s="61"/>
      <c r="EK97" s="61"/>
      <c r="EL97" s="61"/>
      <c r="EM97" s="61"/>
      <c r="EN97" s="61"/>
      <c r="EO97" s="61"/>
      <c r="EP97" s="61"/>
      <c r="EQ97" s="61"/>
      <c r="ER97" s="61"/>
      <c r="ES97" s="61"/>
      <c r="ET97" s="61"/>
      <c r="EU97" s="61"/>
      <c r="EV97" s="61"/>
      <c r="EW97" s="61"/>
      <c r="EX97" s="61"/>
    </row>
    <row r="98" spans="1:154" s="61" customFormat="1" x14ac:dyDescent="0.15">
      <c r="B98" s="128" t="s">
        <v>110</v>
      </c>
      <c r="C98" s="129" t="s">
        <v>6</v>
      </c>
      <c r="D98" s="129"/>
      <c r="E98" s="129"/>
      <c r="F98" s="130">
        <v>77</v>
      </c>
      <c r="G98" s="131">
        <f t="shared" ref="G98:S98" si="38">G96+G4</f>
        <v>705</v>
      </c>
      <c r="H98" s="131">
        <f t="shared" si="38"/>
        <v>1410</v>
      </c>
      <c r="I98" s="131">
        <f t="shared" si="38"/>
        <v>2115</v>
      </c>
      <c r="J98" s="131">
        <f t="shared" si="38"/>
        <v>5170</v>
      </c>
      <c r="K98" s="131">
        <f t="shared" si="38"/>
        <v>5875</v>
      </c>
      <c r="L98" s="131">
        <f t="shared" si="38"/>
        <v>5780</v>
      </c>
      <c r="M98" s="131">
        <f t="shared" si="38"/>
        <v>3985</v>
      </c>
      <c r="N98" s="131">
        <f t="shared" si="38"/>
        <v>3990</v>
      </c>
      <c r="O98" s="131">
        <f t="shared" si="38"/>
        <v>4695</v>
      </c>
      <c r="P98" s="131">
        <f t="shared" si="38"/>
        <v>5400</v>
      </c>
      <c r="Q98" s="131">
        <f t="shared" si="38"/>
        <v>6105</v>
      </c>
      <c r="R98" s="131">
        <f t="shared" si="38"/>
        <v>2976.1</v>
      </c>
      <c r="S98" s="131">
        <f t="shared" si="38"/>
        <v>2899.1</v>
      </c>
      <c r="T98" s="118"/>
      <c r="U98" s="6"/>
      <c r="AC98" s="206"/>
      <c r="AD98" s="208"/>
      <c r="AE98" s="208"/>
      <c r="AF98" s="208"/>
      <c r="AG98" s="6"/>
    </row>
    <row r="99" spans="1:154" s="61" customFormat="1" x14ac:dyDescent="0.15">
      <c r="B99" s="168" t="s">
        <v>111</v>
      </c>
      <c r="C99" s="169" t="s">
        <v>32</v>
      </c>
      <c r="D99" s="169"/>
      <c r="E99" s="169"/>
      <c r="F99" s="170">
        <v>78</v>
      </c>
      <c r="G99" s="171"/>
      <c r="H99" s="171"/>
      <c r="I99" s="171"/>
      <c r="J99" s="171"/>
      <c r="K99" s="171"/>
      <c r="L99" s="171"/>
      <c r="M99" s="171"/>
      <c r="N99" s="171"/>
      <c r="O99" s="171"/>
      <c r="P99" s="171"/>
      <c r="Q99" s="171"/>
      <c r="R99" s="171"/>
      <c r="S99" s="171"/>
      <c r="T99" s="118"/>
      <c r="U99" s="6"/>
      <c r="AC99" s="206"/>
      <c r="AD99" s="208"/>
      <c r="AE99" s="208"/>
      <c r="AF99" s="208"/>
      <c r="AG99" s="6"/>
    </row>
    <row r="100" spans="1:154" s="61" customFormat="1" x14ac:dyDescent="0.15">
      <c r="B100" s="128" t="s">
        <v>115</v>
      </c>
      <c r="C100" s="129"/>
      <c r="D100" s="129"/>
      <c r="E100" s="129"/>
      <c r="F100" s="130">
        <v>79</v>
      </c>
      <c r="G100" s="131">
        <f t="shared" ref="G100:R100" si="39">G98-G99</f>
        <v>705</v>
      </c>
      <c r="H100" s="131">
        <f t="shared" si="39"/>
        <v>1410</v>
      </c>
      <c r="I100" s="131">
        <f t="shared" si="39"/>
        <v>2115</v>
      </c>
      <c r="J100" s="131">
        <f t="shared" si="39"/>
        <v>5170</v>
      </c>
      <c r="K100" s="131">
        <f t="shared" si="39"/>
        <v>5875</v>
      </c>
      <c r="L100" s="131">
        <f t="shared" si="39"/>
        <v>5780</v>
      </c>
      <c r="M100" s="131">
        <f t="shared" si="39"/>
        <v>3985</v>
      </c>
      <c r="N100" s="131">
        <f t="shared" si="39"/>
        <v>3990</v>
      </c>
      <c r="O100" s="131">
        <f t="shared" si="39"/>
        <v>4695</v>
      </c>
      <c r="P100" s="131">
        <f t="shared" si="39"/>
        <v>5400</v>
      </c>
      <c r="Q100" s="131">
        <f t="shared" si="39"/>
        <v>6105</v>
      </c>
      <c r="R100" s="131">
        <f t="shared" si="39"/>
        <v>2976.1</v>
      </c>
      <c r="S100" s="131">
        <f>S98-S99</f>
        <v>2899.1</v>
      </c>
      <c r="T100" s="118"/>
      <c r="U100" s="6"/>
      <c r="AC100" s="206"/>
      <c r="AD100" s="208"/>
      <c r="AE100" s="208"/>
      <c r="AF100" s="208"/>
      <c r="AG100" s="6"/>
    </row>
    <row r="101" spans="1:154" s="85" customFormat="1" ht="6" customHeight="1" x14ac:dyDescent="0.15">
      <c r="A101" s="61"/>
      <c r="B101" s="93"/>
      <c r="C101" s="93"/>
      <c r="D101" s="93"/>
      <c r="E101" s="93"/>
      <c r="F101" s="115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4"/>
      <c r="U101" s="117"/>
      <c r="V101" s="61"/>
      <c r="W101" s="61"/>
      <c r="X101" s="61"/>
      <c r="Y101" s="61"/>
      <c r="Z101" s="61"/>
      <c r="AA101" s="61"/>
      <c r="AB101" s="61"/>
      <c r="AC101" s="206"/>
      <c r="AD101" s="208"/>
      <c r="AE101" s="208"/>
      <c r="AF101" s="208"/>
      <c r="AG101" s="6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61"/>
      <c r="BF101" s="61"/>
      <c r="BG101" s="61"/>
      <c r="BH101" s="61"/>
      <c r="BI101" s="61"/>
      <c r="BJ101" s="61"/>
      <c r="BK101" s="61"/>
      <c r="BL101" s="61"/>
      <c r="BM101" s="61"/>
      <c r="BN101" s="61"/>
      <c r="BO101" s="61"/>
      <c r="BP101" s="61"/>
      <c r="BQ101" s="61"/>
      <c r="BR101" s="61"/>
      <c r="BS101" s="61"/>
      <c r="BT101" s="61"/>
      <c r="BU101" s="61"/>
      <c r="BV101" s="61"/>
      <c r="BW101" s="61"/>
      <c r="BX101" s="61"/>
      <c r="BY101" s="61"/>
      <c r="BZ101" s="61"/>
      <c r="CA101" s="61"/>
      <c r="CB101" s="61"/>
      <c r="CC101" s="61"/>
      <c r="CD101" s="61"/>
      <c r="CE101" s="61"/>
      <c r="CF101" s="61"/>
      <c r="CG101" s="61"/>
      <c r="CH101" s="61"/>
      <c r="CI101" s="61"/>
      <c r="CJ101" s="61"/>
      <c r="CK101" s="61"/>
      <c r="CL101" s="61"/>
      <c r="CM101" s="61"/>
      <c r="CN101" s="61"/>
      <c r="CO101" s="61"/>
      <c r="CP101" s="61"/>
      <c r="CQ101" s="61"/>
      <c r="CR101" s="61"/>
      <c r="CS101" s="61"/>
      <c r="CT101" s="61"/>
      <c r="CU101" s="61"/>
      <c r="CV101" s="61"/>
      <c r="CW101" s="61"/>
      <c r="CX101" s="61"/>
      <c r="CY101" s="61"/>
      <c r="CZ101" s="61"/>
      <c r="DA101" s="61"/>
      <c r="DB101" s="61"/>
      <c r="DC101" s="61"/>
      <c r="DD101" s="61"/>
      <c r="DE101" s="61"/>
      <c r="DF101" s="61"/>
      <c r="DG101" s="61"/>
      <c r="DH101" s="61"/>
      <c r="DI101" s="61"/>
      <c r="DJ101" s="61"/>
      <c r="DK101" s="61"/>
      <c r="DL101" s="61"/>
      <c r="DM101" s="61"/>
      <c r="DN101" s="61"/>
      <c r="DO101" s="61"/>
      <c r="DP101" s="61"/>
      <c r="DQ101" s="61"/>
      <c r="DR101" s="61"/>
      <c r="DS101" s="61"/>
      <c r="DT101" s="61"/>
      <c r="DU101" s="61"/>
      <c r="DV101" s="61"/>
      <c r="DW101" s="61"/>
      <c r="DX101" s="61"/>
      <c r="DY101" s="61"/>
      <c r="DZ101" s="61"/>
      <c r="EA101" s="61"/>
      <c r="EB101" s="61"/>
      <c r="EC101" s="61"/>
      <c r="ED101" s="61"/>
      <c r="EE101" s="61"/>
      <c r="EF101" s="61"/>
      <c r="EG101" s="61"/>
      <c r="EH101" s="61"/>
      <c r="EI101" s="61"/>
      <c r="EJ101" s="61"/>
      <c r="EK101" s="61"/>
      <c r="EL101" s="61"/>
      <c r="EM101" s="61"/>
      <c r="EN101" s="61"/>
      <c r="EO101" s="61"/>
      <c r="EP101" s="61"/>
      <c r="EQ101" s="61"/>
      <c r="ER101" s="61"/>
      <c r="ES101" s="61"/>
      <c r="ET101" s="61"/>
      <c r="EU101" s="61"/>
      <c r="EV101" s="61"/>
      <c r="EW101" s="61"/>
      <c r="EX101" s="61"/>
    </row>
    <row r="102" spans="1:154" s="61" customFormat="1" x14ac:dyDescent="0.15">
      <c r="B102" s="168" t="s">
        <v>112</v>
      </c>
      <c r="C102" s="169" t="s">
        <v>33</v>
      </c>
      <c r="D102" s="169"/>
      <c r="E102" s="169"/>
      <c r="F102" s="170">
        <v>80</v>
      </c>
      <c r="G102" s="171"/>
      <c r="H102" s="171"/>
      <c r="I102" s="171"/>
      <c r="J102" s="171"/>
      <c r="K102" s="171"/>
      <c r="L102" s="171"/>
      <c r="M102" s="171"/>
      <c r="N102" s="171"/>
      <c r="O102" s="171"/>
      <c r="P102" s="171"/>
      <c r="Q102" s="171"/>
      <c r="R102" s="171"/>
      <c r="S102" s="171"/>
      <c r="T102" s="118"/>
      <c r="U102" s="6"/>
      <c r="AC102" s="206"/>
      <c r="AD102" s="208"/>
      <c r="AE102" s="208"/>
      <c r="AF102" s="208"/>
      <c r="AG102" s="6"/>
    </row>
    <row r="103" spans="1:154" s="61" customFormat="1" x14ac:dyDescent="0.15">
      <c r="B103" s="164" t="s">
        <v>113</v>
      </c>
      <c r="C103" s="165" t="s">
        <v>116</v>
      </c>
      <c r="D103" s="165"/>
      <c r="E103" s="165"/>
      <c r="F103" s="166">
        <v>81</v>
      </c>
      <c r="G103" s="167">
        <f t="shared" ref="G103:R103" si="40">G99+G102</f>
        <v>0</v>
      </c>
      <c r="H103" s="167">
        <f t="shared" si="40"/>
        <v>0</v>
      </c>
      <c r="I103" s="167">
        <f t="shared" si="40"/>
        <v>0</v>
      </c>
      <c r="J103" s="167">
        <f t="shared" si="40"/>
        <v>0</v>
      </c>
      <c r="K103" s="167">
        <f t="shared" si="40"/>
        <v>0</v>
      </c>
      <c r="L103" s="167">
        <f t="shared" si="40"/>
        <v>0</v>
      </c>
      <c r="M103" s="167">
        <f t="shared" si="40"/>
        <v>0</v>
      </c>
      <c r="N103" s="167">
        <f t="shared" si="40"/>
        <v>0</v>
      </c>
      <c r="O103" s="167">
        <f t="shared" si="40"/>
        <v>0</v>
      </c>
      <c r="P103" s="167">
        <f t="shared" si="40"/>
        <v>0</v>
      </c>
      <c r="Q103" s="167">
        <f t="shared" si="40"/>
        <v>0</v>
      </c>
      <c r="R103" s="167">
        <f t="shared" si="40"/>
        <v>0</v>
      </c>
      <c r="S103" s="167">
        <f>S99+S102</f>
        <v>0</v>
      </c>
      <c r="T103" s="118"/>
      <c r="U103" s="6"/>
      <c r="AC103" s="206"/>
      <c r="AD103" s="208"/>
      <c r="AE103" s="208"/>
      <c r="AF103" s="208"/>
      <c r="AG103" s="6"/>
    </row>
    <row r="104" spans="1:154" x14ac:dyDescent="0.15">
      <c r="B104" s="119"/>
      <c r="C104" s="136"/>
      <c r="D104" s="3"/>
    </row>
    <row r="105" spans="1:154" x14ac:dyDescent="0.15">
      <c r="D105" s="3"/>
    </row>
    <row r="106" spans="1:154" x14ac:dyDescent="0.15">
      <c r="D106" s="3"/>
    </row>
    <row r="107" spans="1:154" x14ac:dyDescent="0.15">
      <c r="D107" s="3"/>
    </row>
    <row r="108" spans="1:154" x14ac:dyDescent="0.15">
      <c r="D108" s="3"/>
    </row>
    <row r="109" spans="1:154" x14ac:dyDescent="0.15">
      <c r="D109" s="3"/>
    </row>
    <row r="110" spans="1:154" x14ac:dyDescent="0.15">
      <c r="D110" s="3"/>
    </row>
    <row r="111" spans="1:154" x14ac:dyDescent="0.15">
      <c r="D111" s="3"/>
    </row>
    <row r="112" spans="1:154" x14ac:dyDescent="0.15">
      <c r="D112" s="3"/>
    </row>
    <row r="113" spans="4:4" x14ac:dyDescent="0.15">
      <c r="D113" s="3"/>
    </row>
    <row r="114" spans="4:4" x14ac:dyDescent="0.15">
      <c r="D114" s="3"/>
    </row>
    <row r="115" spans="4:4" x14ac:dyDescent="0.15">
      <c r="D115" s="3"/>
    </row>
    <row r="116" spans="4:4" x14ac:dyDescent="0.15">
      <c r="D116" s="3"/>
    </row>
    <row r="117" spans="4:4" x14ac:dyDescent="0.15">
      <c r="D117" s="3"/>
    </row>
    <row r="118" spans="4:4" x14ac:dyDescent="0.15">
      <c r="D118" s="3"/>
    </row>
    <row r="119" spans="4:4" x14ac:dyDescent="0.15">
      <c r="D119" s="3"/>
    </row>
    <row r="120" spans="4:4" x14ac:dyDescent="0.15">
      <c r="D120" s="3"/>
    </row>
    <row r="121" spans="4:4" x14ac:dyDescent="0.15">
      <c r="D121" s="3"/>
    </row>
    <row r="122" spans="4:4" x14ac:dyDescent="0.15">
      <c r="D122" s="3"/>
    </row>
    <row r="123" spans="4:4" x14ac:dyDescent="0.15">
      <c r="D123" s="3"/>
    </row>
    <row r="124" spans="4:4" x14ac:dyDescent="0.15">
      <c r="D124" s="3"/>
    </row>
    <row r="125" spans="4:4" x14ac:dyDescent="0.15">
      <c r="D125" s="3"/>
    </row>
    <row r="126" spans="4:4" x14ac:dyDescent="0.15">
      <c r="D126" s="3"/>
    </row>
    <row r="127" spans="4:4" x14ac:dyDescent="0.15">
      <c r="D127" s="3"/>
    </row>
    <row r="128" spans="4:4" x14ac:dyDescent="0.15">
      <c r="D128" s="3"/>
    </row>
    <row r="129" spans="4:4" x14ac:dyDescent="0.15">
      <c r="D129" s="3"/>
    </row>
    <row r="130" spans="4:4" x14ac:dyDescent="0.15">
      <c r="D130" s="3"/>
    </row>
    <row r="131" spans="4:4" x14ac:dyDescent="0.15">
      <c r="D131" s="3"/>
    </row>
    <row r="132" spans="4:4" x14ac:dyDescent="0.15">
      <c r="D132" s="3"/>
    </row>
    <row r="133" spans="4:4" x14ac:dyDescent="0.15">
      <c r="D133" s="3"/>
    </row>
    <row r="134" spans="4:4" x14ac:dyDescent="0.15">
      <c r="D134" s="3"/>
    </row>
    <row r="135" spans="4:4" x14ac:dyDescent="0.15">
      <c r="D135" s="3"/>
    </row>
    <row r="136" spans="4:4" x14ac:dyDescent="0.15">
      <c r="D136" s="3"/>
    </row>
    <row r="137" spans="4:4" x14ac:dyDescent="0.15">
      <c r="D137" s="3"/>
    </row>
    <row r="138" spans="4:4" x14ac:dyDescent="0.15">
      <c r="D138" s="3"/>
    </row>
    <row r="139" spans="4:4" x14ac:dyDescent="0.15">
      <c r="D139" s="3"/>
    </row>
    <row r="140" spans="4:4" x14ac:dyDescent="0.15">
      <c r="D140" s="3"/>
    </row>
    <row r="141" spans="4:4" x14ac:dyDescent="0.15">
      <c r="D141" s="3"/>
    </row>
    <row r="142" spans="4:4" x14ac:dyDescent="0.15">
      <c r="D142" s="3"/>
    </row>
    <row r="143" spans="4:4" x14ac:dyDescent="0.15">
      <c r="D143" s="3"/>
    </row>
    <row r="144" spans="4:4" x14ac:dyDescent="0.15">
      <c r="D144" s="3"/>
    </row>
    <row r="145" spans="4:4" x14ac:dyDescent="0.15">
      <c r="D145" s="3"/>
    </row>
    <row r="146" spans="4:4" x14ac:dyDescent="0.15">
      <c r="D146" s="3"/>
    </row>
    <row r="147" spans="4:4" x14ac:dyDescent="0.15">
      <c r="D147" s="3"/>
    </row>
  </sheetData>
  <phoneticPr fontId="6"/>
  <pageMargins left="0.78740157480314965" right="0.19685039370078741" top="0.98425196850393704" bottom="0.39370078740157483" header="0.70866141732283472" footer="0.19685039370078741"/>
  <pageSetup paperSize="8" scale="57" orientation="landscape" horizontalDpi="300" verticalDpi="300" r:id="rId1"/>
  <headerFooter alignWithMargins="0">
    <oddHeader>&amp;C&amp;F／&amp;A</oddHeader>
    <oddFooter xml:space="preserve">&amp;R&amp;"Times New Roman,太字"       &amp;"Times New Roman,標準"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ＣＦ計画表</vt:lpstr>
      <vt:lpstr>ＣＦ計画表!Print_Area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歯科ＣＦ表</dc:title>
  <dc:creator>和仁達也</dc:creator>
  <cp:lastModifiedBy>村上徹</cp:lastModifiedBy>
  <cp:lastPrinted>2018-10-28T10:02:39Z</cp:lastPrinted>
  <dcterms:created xsi:type="dcterms:W3CDTF">1999-05-17T16:06:42Z</dcterms:created>
  <dcterms:modified xsi:type="dcterms:W3CDTF">2018-10-28T10:02:58Z</dcterms:modified>
</cp:coreProperties>
</file>